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 tabRatio="825" firstSheet="9" activeTab="18"/>
  </bookViews>
  <sheets>
    <sheet name="Stavba" sheetId="1" r:id="rId1"/>
    <sheet name="01 RO 01 KL" sheetId="2" r:id="rId2"/>
    <sheet name="01 RO 01 Rek" sheetId="3" r:id="rId3"/>
    <sheet name="01 RO 01 Pol" sheetId="4" r:id="rId4"/>
    <sheet name="01 RO 02 KL" sheetId="5" r:id="rId5"/>
    <sheet name="01 RO 02 Rek" sheetId="6" r:id="rId6"/>
    <sheet name="01 RO 02 Pol" sheetId="7" r:id="rId7"/>
    <sheet name="01 RO 03 KL" sheetId="8" r:id="rId8"/>
    <sheet name="01 RO 03 Rek" sheetId="9" r:id="rId9"/>
    <sheet name="01 RO 03 Pol" sheetId="10" r:id="rId10"/>
    <sheet name="01 RO 04 KL" sheetId="11" r:id="rId11"/>
    <sheet name="01 RO 04 Rek" sheetId="12" r:id="rId12"/>
    <sheet name="01 RO 04 Pol" sheetId="13" r:id="rId13"/>
    <sheet name="01 RO 05 KL" sheetId="14" r:id="rId14"/>
    <sheet name="01 RO 05 Rek" sheetId="15" r:id="rId15"/>
    <sheet name="01 RO 05 Pol" sheetId="16" r:id="rId16"/>
    <sheet name="01 RO 06 KL" sheetId="17" r:id="rId17"/>
    <sheet name="01 RO 06 Rek" sheetId="18" r:id="rId18"/>
    <sheet name="01 RO 06 Pol" sheetId="19" r:id="rId19"/>
  </sheets>
  <definedNames>
    <definedName name="CelkemObjekty" localSheetId="0">Stavba!$F$33</definedName>
    <definedName name="CisloStavby" localSheetId="0">Stavba!#REF!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Stavba!$C$31</definedName>
    <definedName name="NazevStavby" localSheetId="0">Stavba!$D$5</definedName>
    <definedName name="_xlnm.Print_Titles" localSheetId="3">'01 RO 01 Pol'!$1:$6</definedName>
    <definedName name="_xlnm.Print_Titles" localSheetId="2">'01 RO 01 Rek'!$1:$6</definedName>
    <definedName name="_xlnm.Print_Titles" localSheetId="6">'01 RO 02 Pol'!$1:$6</definedName>
    <definedName name="_xlnm.Print_Titles" localSheetId="5">'01 RO 02 Rek'!$1:$6</definedName>
    <definedName name="_xlnm.Print_Titles" localSheetId="9">'01 RO 03 Pol'!$1:$6</definedName>
    <definedName name="_xlnm.Print_Titles" localSheetId="8">'01 RO 03 Rek'!$1:$6</definedName>
    <definedName name="_xlnm.Print_Titles" localSheetId="12">'01 RO 04 Pol'!$1:$6</definedName>
    <definedName name="_xlnm.Print_Titles" localSheetId="11">'01 RO 04 Rek'!$1:$6</definedName>
    <definedName name="_xlnm.Print_Titles" localSheetId="15">'01 RO 05 Pol'!$1:$6</definedName>
    <definedName name="_xlnm.Print_Titles" localSheetId="14">'01 RO 05 Rek'!$1:$6</definedName>
    <definedName name="_xlnm.Print_Titles" localSheetId="18">'01 RO 06 Pol'!$1:$6</definedName>
    <definedName name="_xlnm.Print_Titles" localSheetId="17">'01 RO 06 Rek'!$1:$6</definedName>
    <definedName name="Objednatel" localSheetId="0">Stavba!$D$11</definedName>
    <definedName name="Objekt" localSheetId="0">Stavba!$B$31</definedName>
    <definedName name="_xlnm.Print_Area" localSheetId="1">'01 RO 01 KL'!$A$1:$G$45</definedName>
    <definedName name="_xlnm.Print_Area" localSheetId="3">'01 RO 01 Pol'!$A$1:$K$349</definedName>
    <definedName name="_xlnm.Print_Area" localSheetId="2">'01 RO 01 Rek'!$A$1:$I$38</definedName>
    <definedName name="_xlnm.Print_Area" localSheetId="4">'01 RO 02 KL'!$A$1:$G$45</definedName>
    <definedName name="_xlnm.Print_Area" localSheetId="6">'01 RO 02 Pol'!$A$1:$K$115</definedName>
    <definedName name="_xlnm.Print_Area" localSheetId="5">'01 RO 02 Rek'!$A$1:$I$29</definedName>
    <definedName name="_xlnm.Print_Area" localSheetId="7">'01 RO 03 KL'!$A$1:$G$45</definedName>
    <definedName name="_xlnm.Print_Area" localSheetId="9">'01 RO 03 Pol'!$A$1:$K$102</definedName>
    <definedName name="_xlnm.Print_Area" localSheetId="8">'01 RO 03 Rek'!$A$1:$I$30</definedName>
    <definedName name="_xlnm.Print_Area" localSheetId="10">'01 RO 04 KL'!$A$1:$G$45</definedName>
    <definedName name="_xlnm.Print_Area" localSheetId="12">'01 RO 04 Pol'!$A$1:$K$24</definedName>
    <definedName name="_xlnm.Print_Area" localSheetId="11">'01 RO 04 Rek'!$A$1:$I$25</definedName>
    <definedName name="_xlnm.Print_Area" localSheetId="13">'01 RO 05 KL'!$A$1:$G$45</definedName>
    <definedName name="_xlnm.Print_Area" localSheetId="15">'01 RO 05 Pol'!$A$1:$K$47</definedName>
    <definedName name="_xlnm.Print_Area" localSheetId="14">'01 RO 05 Rek'!$A$1:$I$26</definedName>
    <definedName name="_xlnm.Print_Area" localSheetId="16">'01 RO 06 KL'!$A$1:$G$45</definedName>
    <definedName name="_xlnm.Print_Area" localSheetId="18">'01 RO 06 Pol'!$A$1:$K$17</definedName>
    <definedName name="_xlnm.Print_Area" localSheetId="17">'01 RO 06 Rek'!$A$1:$I$22</definedName>
    <definedName name="_xlnm.Print_Area" localSheetId="0">Stavba!$B$1:$J$48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Stavba!$D$36</definedName>
    <definedName name="SazbaDPH2" localSheetId="0">Stavba!$D$38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opt" localSheetId="3" hidden="1">'01 RO 01 Pol'!#REF!</definedName>
    <definedName name="solver_opt" localSheetId="6" hidden="1">'01 RO 02 Pol'!#REF!</definedName>
    <definedName name="solver_opt" localSheetId="9" hidden="1">'01 RO 03 Pol'!#REF!</definedName>
    <definedName name="solver_opt" localSheetId="12" hidden="1">'01 RO 04 Pol'!#REF!</definedName>
    <definedName name="solver_opt" localSheetId="15" hidden="1">'01 RO 05 Pol'!#REF!</definedName>
    <definedName name="solver_opt" localSheetId="18" hidden="1">'01 RO 06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ucetDilu" localSheetId="0">Stavba!#REF!</definedName>
    <definedName name="StavbaCelkem" localSheetId="0">Stavba!$H$33</definedName>
    <definedName name="Zhotovitel" localSheetId="0">Stavba!$D$7</definedName>
  </definedNames>
  <calcPr calcId="145621"/>
</workbook>
</file>

<file path=xl/calcChain.xml><?xml version="1.0" encoding="utf-8"?>
<calcChain xmlns="http://schemas.openxmlformats.org/spreadsheetml/2006/main">
  <c r="H45" i="1" l="1"/>
  <c r="G46" i="1"/>
  <c r="H44" i="1"/>
  <c r="G44" i="1"/>
  <c r="F16" i="19"/>
  <c r="G16" i="19" s="1"/>
  <c r="BA16" i="19" s="1"/>
  <c r="BE16" i="19"/>
  <c r="BD16" i="19"/>
  <c r="BC16" i="19"/>
  <c r="BB16" i="19"/>
  <c r="K16" i="19"/>
  <c r="I16" i="19"/>
  <c r="BE15" i="19"/>
  <c r="BD15" i="19"/>
  <c r="BC15" i="19"/>
  <c r="BB15" i="19"/>
  <c r="K15" i="19"/>
  <c r="I15" i="19"/>
  <c r="G15" i="19"/>
  <c r="BA15" i="19" s="1"/>
  <c r="F45" i="1" l="1"/>
  <c r="F46" i="1" s="1"/>
  <c r="H46" i="1"/>
  <c r="I45" i="1"/>
  <c r="I46" i="1" s="1"/>
  <c r="G2" i="17"/>
  <c r="G3" i="17"/>
  <c r="G4" i="17"/>
  <c r="G2" i="14"/>
  <c r="G3" i="14"/>
  <c r="G4" i="14"/>
  <c r="G2" i="11"/>
  <c r="G3" i="11"/>
  <c r="G4" i="11"/>
  <c r="G2" i="8"/>
  <c r="G3" i="8"/>
  <c r="G4" i="8"/>
  <c r="G2" i="5"/>
  <c r="G3" i="5"/>
  <c r="G4" i="5"/>
  <c r="G31" i="1"/>
  <c r="H31" i="1"/>
  <c r="G33" i="1"/>
  <c r="G27" i="1"/>
  <c r="H20" i="1"/>
  <c r="G20" i="1"/>
  <c r="I20" i="18" l="1"/>
  <c r="D21" i="17"/>
  <c r="I19" i="18"/>
  <c r="G21" i="17" s="1"/>
  <c r="D20" i="17"/>
  <c r="I18" i="18"/>
  <c r="G20" i="17" s="1"/>
  <c r="G19" i="17"/>
  <c r="D19" i="17"/>
  <c r="I17" i="18"/>
  <c r="D18" i="17"/>
  <c r="I16" i="18"/>
  <c r="G18" i="17" s="1"/>
  <c r="D17" i="17"/>
  <c r="I15" i="18"/>
  <c r="G17" i="17" s="1"/>
  <c r="D16" i="17"/>
  <c r="I14" i="18"/>
  <c r="G16" i="17" s="1"/>
  <c r="D15" i="17"/>
  <c r="I13" i="18"/>
  <c r="BE14" i="19"/>
  <c r="BD14" i="19"/>
  <c r="BC14" i="19"/>
  <c r="BB14" i="19"/>
  <c r="K14" i="19"/>
  <c r="I14" i="19"/>
  <c r="G14" i="19"/>
  <c r="BA14" i="19" s="1"/>
  <c r="BE13" i="19"/>
  <c r="BD13" i="19"/>
  <c r="BC13" i="19"/>
  <c r="BB13" i="19"/>
  <c r="K13" i="19"/>
  <c r="I13" i="19"/>
  <c r="G13" i="19"/>
  <c r="BA13" i="19" s="1"/>
  <c r="BE12" i="19"/>
  <c r="BD12" i="19"/>
  <c r="BC12" i="19"/>
  <c r="BB12" i="19"/>
  <c r="K12" i="19"/>
  <c r="I12" i="19"/>
  <c r="G12" i="19"/>
  <c r="BA12" i="19" s="1"/>
  <c r="BE11" i="19"/>
  <c r="BD11" i="19"/>
  <c r="BC11" i="19"/>
  <c r="BB11" i="19"/>
  <c r="K11" i="19"/>
  <c r="I11" i="19"/>
  <c r="G11" i="19"/>
  <c r="BA11" i="19" s="1"/>
  <c r="BE10" i="19"/>
  <c r="BD10" i="19"/>
  <c r="BC10" i="19"/>
  <c r="BB10" i="19"/>
  <c r="K10" i="19"/>
  <c r="I10" i="19"/>
  <c r="G10" i="19"/>
  <c r="BA10" i="19" s="1"/>
  <c r="BE9" i="19"/>
  <c r="BD9" i="19"/>
  <c r="BC9" i="19"/>
  <c r="BB9" i="19"/>
  <c r="K9" i="19"/>
  <c r="I9" i="19"/>
  <c r="G9" i="19"/>
  <c r="BA9" i="19" s="1"/>
  <c r="BE8" i="19"/>
  <c r="BD8" i="19"/>
  <c r="BC8" i="19"/>
  <c r="BB8" i="19"/>
  <c r="BB17" i="19" s="1"/>
  <c r="F7" i="18" s="1"/>
  <c r="F8" i="18" s="1"/>
  <c r="C16" i="17" s="1"/>
  <c r="K8" i="19"/>
  <c r="I8" i="19"/>
  <c r="G8" i="19"/>
  <c r="BA8" i="19" s="1"/>
  <c r="B7" i="18"/>
  <c r="A7" i="18"/>
  <c r="E4" i="19"/>
  <c r="F3" i="19"/>
  <c r="C33" i="17"/>
  <c r="F33" i="17" s="1"/>
  <c r="C31" i="17"/>
  <c r="G7" i="17"/>
  <c r="I24" i="15"/>
  <c r="D21" i="14"/>
  <c r="I23" i="15"/>
  <c r="G21" i="14" s="1"/>
  <c r="D20" i="14"/>
  <c r="I22" i="15"/>
  <c r="G20" i="14" s="1"/>
  <c r="D19" i="14"/>
  <c r="I21" i="15"/>
  <c r="G19" i="14" s="1"/>
  <c r="G18" i="14"/>
  <c r="D18" i="14"/>
  <c r="I20" i="15"/>
  <c r="D17" i="14"/>
  <c r="I19" i="15"/>
  <c r="G17" i="14" s="1"/>
  <c r="D16" i="14"/>
  <c r="I18" i="15"/>
  <c r="G16" i="14" s="1"/>
  <c r="G15" i="14"/>
  <c r="D15" i="14"/>
  <c r="I17" i="15"/>
  <c r="BE46" i="16"/>
  <c r="BD46" i="16"/>
  <c r="BC46" i="16"/>
  <c r="BB46" i="16"/>
  <c r="K46" i="16"/>
  <c r="I46" i="16"/>
  <c r="G46" i="16"/>
  <c r="BA46" i="16" s="1"/>
  <c r="BE45" i="16"/>
  <c r="BD45" i="16"/>
  <c r="BC45" i="16"/>
  <c r="BB45" i="16"/>
  <c r="K45" i="16"/>
  <c r="I45" i="16"/>
  <c r="G45" i="16"/>
  <c r="BA45" i="16" s="1"/>
  <c r="BE44" i="16"/>
  <c r="BD44" i="16"/>
  <c r="BC44" i="16"/>
  <c r="BB44" i="16"/>
  <c r="K44" i="16"/>
  <c r="I44" i="16"/>
  <c r="G44" i="16"/>
  <c r="BA44" i="16" s="1"/>
  <c r="BE43" i="16"/>
  <c r="BD43" i="16"/>
  <c r="BC43" i="16"/>
  <c r="BB43" i="16"/>
  <c r="K43" i="16"/>
  <c r="I43" i="16"/>
  <c r="G43" i="16"/>
  <c r="BA43" i="16" s="1"/>
  <c r="BE42" i="16"/>
  <c r="BD42" i="16"/>
  <c r="BC42" i="16"/>
  <c r="BB42" i="16"/>
  <c r="K42" i="16"/>
  <c r="I42" i="16"/>
  <c r="G42" i="16"/>
  <c r="BA42" i="16" s="1"/>
  <c r="BE41" i="16"/>
  <c r="BD41" i="16"/>
  <c r="BC41" i="16"/>
  <c r="BB41" i="16"/>
  <c r="K41" i="16"/>
  <c r="I41" i="16"/>
  <c r="G41" i="16"/>
  <c r="BA41" i="16" s="1"/>
  <c r="BE40" i="16"/>
  <c r="BD40" i="16"/>
  <c r="BC40" i="16"/>
  <c r="BB40" i="16"/>
  <c r="K40" i="16"/>
  <c r="I40" i="16"/>
  <c r="G40" i="16"/>
  <c r="BA40" i="16" s="1"/>
  <c r="BE39" i="16"/>
  <c r="BD39" i="16"/>
  <c r="BC39" i="16"/>
  <c r="BB39" i="16"/>
  <c r="K39" i="16"/>
  <c r="I39" i="16"/>
  <c r="G39" i="16"/>
  <c r="BA39" i="16" s="1"/>
  <c r="BE37" i="16"/>
  <c r="BD37" i="16"/>
  <c r="BC37" i="16"/>
  <c r="BB37" i="16"/>
  <c r="K37" i="16"/>
  <c r="I37" i="16"/>
  <c r="G37" i="16"/>
  <c r="B11" i="15"/>
  <c r="A11" i="15"/>
  <c r="BE34" i="16"/>
  <c r="BD34" i="16"/>
  <c r="BC34" i="16"/>
  <c r="BA34" i="16"/>
  <c r="K34" i="16"/>
  <c r="K35" i="16" s="1"/>
  <c r="I34" i="16"/>
  <c r="G34" i="16"/>
  <c r="BB34" i="16" s="1"/>
  <c r="BE33" i="16"/>
  <c r="BD33" i="16"/>
  <c r="BC33" i="16"/>
  <c r="BA33" i="16"/>
  <c r="K33" i="16"/>
  <c r="I33" i="16"/>
  <c r="G33" i="16"/>
  <c r="BB33" i="16" s="1"/>
  <c r="BE31" i="16"/>
  <c r="BD31" i="16"/>
  <c r="BC31" i="16"/>
  <c r="BA31" i="16"/>
  <c r="BA35" i="16" s="1"/>
  <c r="E10" i="15" s="1"/>
  <c r="K31" i="16"/>
  <c r="I31" i="16"/>
  <c r="G31" i="16"/>
  <c r="B10" i="15"/>
  <c r="A10" i="15"/>
  <c r="BE28" i="16"/>
  <c r="BD28" i="16"/>
  <c r="BC28" i="16"/>
  <c r="BA28" i="16"/>
  <c r="K28" i="16"/>
  <c r="I28" i="16"/>
  <c r="G28" i="16"/>
  <c r="BB28" i="16" s="1"/>
  <c r="BE27" i="16"/>
  <c r="BD27" i="16"/>
  <c r="BC27" i="16"/>
  <c r="BA27" i="16"/>
  <c r="K27" i="16"/>
  <c r="I27" i="16"/>
  <c r="G27" i="16"/>
  <c r="BB27" i="16" s="1"/>
  <c r="BE26" i="16"/>
  <c r="BD26" i="16"/>
  <c r="BC26" i="16"/>
  <c r="BA26" i="16"/>
  <c r="K26" i="16"/>
  <c r="I26" i="16"/>
  <c r="G26" i="16"/>
  <c r="BB26" i="16" s="1"/>
  <c r="BE22" i="16"/>
  <c r="BD22" i="16"/>
  <c r="BC22" i="16"/>
  <c r="BA22" i="16"/>
  <c r="K22" i="16"/>
  <c r="I22" i="16"/>
  <c r="G22" i="16"/>
  <c r="B9" i="15"/>
  <c r="A9" i="15"/>
  <c r="BE19" i="16"/>
  <c r="BD19" i="16"/>
  <c r="BC19" i="16"/>
  <c r="BA19" i="16"/>
  <c r="K19" i="16"/>
  <c r="I19" i="16"/>
  <c r="G19" i="16"/>
  <c r="BB19" i="16" s="1"/>
  <c r="BE17" i="16"/>
  <c r="BD17" i="16"/>
  <c r="BC17" i="16"/>
  <c r="BA17" i="16"/>
  <c r="K17" i="16"/>
  <c r="I17" i="16"/>
  <c r="G17" i="16"/>
  <c r="BB17" i="16" s="1"/>
  <c r="BE16" i="16"/>
  <c r="BD16" i="16"/>
  <c r="BC16" i="16"/>
  <c r="BA16" i="16"/>
  <c r="K16" i="16"/>
  <c r="I16" i="16"/>
  <c r="G16" i="16"/>
  <c r="BE15" i="16"/>
  <c r="BD15" i="16"/>
  <c r="BC15" i="16"/>
  <c r="BA15" i="16"/>
  <c r="K15" i="16"/>
  <c r="I15" i="16"/>
  <c r="G15" i="16"/>
  <c r="BB15" i="16" s="1"/>
  <c r="BE13" i="16"/>
  <c r="BD13" i="16"/>
  <c r="BC13" i="16"/>
  <c r="BA13" i="16"/>
  <c r="K13" i="16"/>
  <c r="K20" i="16" s="1"/>
  <c r="I13" i="16"/>
  <c r="G13" i="16"/>
  <c r="BB13" i="16" s="1"/>
  <c r="B8" i="15"/>
  <c r="A8" i="15"/>
  <c r="BE9" i="16"/>
  <c r="BD9" i="16"/>
  <c r="BC9" i="16"/>
  <c r="BB9" i="16"/>
  <c r="K9" i="16"/>
  <c r="I9" i="16"/>
  <c r="G9" i="16"/>
  <c r="BA9" i="16" s="1"/>
  <c r="BE8" i="16"/>
  <c r="BE11" i="16" s="1"/>
  <c r="I7" i="15" s="1"/>
  <c r="BD8" i="16"/>
  <c r="BC8" i="16"/>
  <c r="BB8" i="16"/>
  <c r="K8" i="16"/>
  <c r="I8" i="16"/>
  <c r="I11" i="16" s="1"/>
  <c r="G8" i="16"/>
  <c r="BA8" i="16" s="1"/>
  <c r="B7" i="15"/>
  <c r="A7" i="15"/>
  <c r="E4" i="16"/>
  <c r="F3" i="16"/>
  <c r="C33" i="14"/>
  <c r="F33" i="14" s="1"/>
  <c r="C31" i="14"/>
  <c r="G7" i="14"/>
  <c r="I23" i="12"/>
  <c r="D21" i="11"/>
  <c r="I22" i="12"/>
  <c r="G21" i="11" s="1"/>
  <c r="D20" i="11"/>
  <c r="I21" i="12"/>
  <c r="G20" i="11" s="1"/>
  <c r="G19" i="11"/>
  <c r="D19" i="11"/>
  <c r="I20" i="12"/>
  <c r="D18" i="11"/>
  <c r="I19" i="12"/>
  <c r="G18" i="11" s="1"/>
  <c r="D17" i="11"/>
  <c r="I18" i="12"/>
  <c r="G17" i="11" s="1"/>
  <c r="D16" i="11"/>
  <c r="I17" i="12"/>
  <c r="G16" i="11" s="1"/>
  <c r="D15" i="11"/>
  <c r="I16" i="12"/>
  <c r="BE23" i="13"/>
  <c r="BE24" i="13" s="1"/>
  <c r="I10" i="12" s="1"/>
  <c r="BD23" i="13"/>
  <c r="BD24" i="13" s="1"/>
  <c r="H10" i="12" s="1"/>
  <c r="BC23" i="13"/>
  <c r="BC24" i="13" s="1"/>
  <c r="G10" i="12" s="1"/>
  <c r="BB23" i="13"/>
  <c r="BB24" i="13" s="1"/>
  <c r="F10" i="12" s="1"/>
  <c r="K23" i="13"/>
  <c r="K24" i="13" s="1"/>
  <c r="I23" i="13"/>
  <c r="G23" i="13"/>
  <c r="G24" i="13" s="1"/>
  <c r="B10" i="12"/>
  <c r="A10" i="12"/>
  <c r="I24" i="13"/>
  <c r="BE20" i="13"/>
  <c r="BD20" i="13"/>
  <c r="BC20" i="13"/>
  <c r="BB20" i="13"/>
  <c r="BA20" i="13"/>
  <c r="K20" i="13"/>
  <c r="I20" i="13"/>
  <c r="G20" i="13"/>
  <c r="BE19" i="13"/>
  <c r="BE21" i="13" s="1"/>
  <c r="I9" i="12" s="1"/>
  <c r="BD19" i="13"/>
  <c r="BD21" i="13" s="1"/>
  <c r="H9" i="12" s="1"/>
  <c r="BC19" i="13"/>
  <c r="BC21" i="13" s="1"/>
  <c r="G9" i="12" s="1"/>
  <c r="BB19" i="13"/>
  <c r="BB21" i="13" s="1"/>
  <c r="F9" i="12" s="1"/>
  <c r="BA19" i="13"/>
  <c r="BA21" i="13" s="1"/>
  <c r="E9" i="12" s="1"/>
  <c r="K19" i="13"/>
  <c r="K21" i="13" s="1"/>
  <c r="I19" i="13"/>
  <c r="I21" i="13" s="1"/>
  <c r="G19" i="13"/>
  <c r="B9" i="12"/>
  <c r="A9" i="12"/>
  <c r="G21" i="13"/>
  <c r="BE16" i="13"/>
  <c r="BE17" i="13" s="1"/>
  <c r="I8" i="12" s="1"/>
  <c r="BD16" i="13"/>
  <c r="BD17" i="13" s="1"/>
  <c r="H8" i="12" s="1"/>
  <c r="BC16" i="13"/>
  <c r="BC17" i="13" s="1"/>
  <c r="G8" i="12" s="1"/>
  <c r="BB16" i="13"/>
  <c r="BB17" i="13" s="1"/>
  <c r="F8" i="12" s="1"/>
  <c r="K16" i="13"/>
  <c r="K17" i="13" s="1"/>
  <c r="I16" i="13"/>
  <c r="I17" i="13" s="1"/>
  <c r="G16" i="13"/>
  <c r="G17" i="13" s="1"/>
  <c r="B8" i="12"/>
  <c r="A8" i="12"/>
  <c r="BE12" i="13"/>
  <c r="BD12" i="13"/>
  <c r="BC12" i="13"/>
  <c r="BB12" i="13"/>
  <c r="K12" i="13"/>
  <c r="I12" i="13"/>
  <c r="G12" i="13"/>
  <c r="BA12" i="13" s="1"/>
  <c r="BE8" i="13"/>
  <c r="BE14" i="13" s="1"/>
  <c r="I7" i="12" s="1"/>
  <c r="BD8" i="13"/>
  <c r="BC8" i="13"/>
  <c r="BC14" i="13" s="1"/>
  <c r="G7" i="12" s="1"/>
  <c r="BB8" i="13"/>
  <c r="BB14" i="13" s="1"/>
  <c r="F7" i="12" s="1"/>
  <c r="K8" i="13"/>
  <c r="K14" i="13" s="1"/>
  <c r="I8" i="13"/>
  <c r="I14" i="13" s="1"/>
  <c r="G8" i="13"/>
  <c r="G14" i="13" s="1"/>
  <c r="B7" i="12"/>
  <c r="A7" i="12"/>
  <c r="BD14" i="13"/>
  <c r="H7" i="12" s="1"/>
  <c r="E4" i="13"/>
  <c r="F3" i="13"/>
  <c r="C33" i="11"/>
  <c r="F33" i="11" s="1"/>
  <c r="C31" i="11"/>
  <c r="G7" i="11"/>
  <c r="I28" i="9"/>
  <c r="D21" i="8"/>
  <c r="I27" i="9"/>
  <c r="G21" i="8" s="1"/>
  <c r="D20" i="8"/>
  <c r="I26" i="9"/>
  <c r="G20" i="8" s="1"/>
  <c r="D19" i="8"/>
  <c r="I25" i="9"/>
  <c r="G19" i="8" s="1"/>
  <c r="D18" i="8"/>
  <c r="I24" i="9"/>
  <c r="G18" i="8" s="1"/>
  <c r="D17" i="8"/>
  <c r="I23" i="9"/>
  <c r="G17" i="8" s="1"/>
  <c r="D16" i="8"/>
  <c r="I22" i="9"/>
  <c r="G16" i="8" s="1"/>
  <c r="D15" i="8"/>
  <c r="I21" i="9"/>
  <c r="G15" i="8" s="1"/>
  <c r="BE101" i="10"/>
  <c r="BD101" i="10"/>
  <c r="BC101" i="10"/>
  <c r="BB101" i="10"/>
  <c r="K101" i="10"/>
  <c r="I101" i="10"/>
  <c r="G101" i="10"/>
  <c r="BA101" i="10" s="1"/>
  <c r="BE100" i="10"/>
  <c r="BD100" i="10"/>
  <c r="BC100" i="10"/>
  <c r="BB100" i="10"/>
  <c r="K100" i="10"/>
  <c r="I100" i="10"/>
  <c r="G100" i="10"/>
  <c r="BA100" i="10" s="1"/>
  <c r="BE99" i="10"/>
  <c r="BD99" i="10"/>
  <c r="BC99" i="10"/>
  <c r="BB99" i="10"/>
  <c r="K99" i="10"/>
  <c r="I99" i="10"/>
  <c r="G99" i="10"/>
  <c r="BA99" i="10" s="1"/>
  <c r="BE98" i="10"/>
  <c r="BD98" i="10"/>
  <c r="BC98" i="10"/>
  <c r="BB98" i="10"/>
  <c r="K98" i="10"/>
  <c r="I98" i="10"/>
  <c r="G98" i="10"/>
  <c r="BA98" i="10" s="1"/>
  <c r="BE97" i="10"/>
  <c r="BD97" i="10"/>
  <c r="BC97" i="10"/>
  <c r="BB97" i="10"/>
  <c r="K97" i="10"/>
  <c r="I97" i="10"/>
  <c r="G97" i="10"/>
  <c r="BA97" i="10" s="1"/>
  <c r="BE96" i="10"/>
  <c r="BD96" i="10"/>
  <c r="BC96" i="10"/>
  <c r="BB96" i="10"/>
  <c r="K96" i="10"/>
  <c r="I96" i="10"/>
  <c r="G96" i="10"/>
  <c r="BA96" i="10" s="1"/>
  <c r="BE95" i="10"/>
  <c r="BD95" i="10"/>
  <c r="BC95" i="10"/>
  <c r="BB95" i="10"/>
  <c r="K95" i="10"/>
  <c r="I95" i="10"/>
  <c r="G95" i="10"/>
  <c r="BA95" i="10" s="1"/>
  <c r="BE94" i="10"/>
  <c r="BD94" i="10"/>
  <c r="BC94" i="10"/>
  <c r="BB94" i="10"/>
  <c r="K94" i="10"/>
  <c r="I94" i="10"/>
  <c r="G94" i="10"/>
  <c r="BA94" i="10" s="1"/>
  <c r="BE93" i="10"/>
  <c r="BE102" i="10" s="1"/>
  <c r="I15" i="9" s="1"/>
  <c r="BD93" i="10"/>
  <c r="BC93" i="10"/>
  <c r="BB93" i="10"/>
  <c r="K93" i="10"/>
  <c r="I93" i="10"/>
  <c r="I102" i="10" s="1"/>
  <c r="G93" i="10"/>
  <c r="BA93" i="10" s="1"/>
  <c r="B15" i="9"/>
  <c r="A15" i="9"/>
  <c r="BE89" i="10"/>
  <c r="BC89" i="10"/>
  <c r="BB89" i="10"/>
  <c r="BA89" i="10"/>
  <c r="K89" i="10"/>
  <c r="I89" i="10"/>
  <c r="G89" i="10"/>
  <c r="BD89" i="10" s="1"/>
  <c r="BE87" i="10"/>
  <c r="BC87" i="10"/>
  <c r="BB87" i="10"/>
  <c r="BA87" i="10"/>
  <c r="BA91" i="10" s="1"/>
  <c r="E14" i="9" s="1"/>
  <c r="K87" i="10"/>
  <c r="K91" i="10" s="1"/>
  <c r="I87" i="10"/>
  <c r="I91" i="10" s="1"/>
  <c r="G87" i="10"/>
  <c r="B14" i="9"/>
  <c r="A14" i="9"/>
  <c r="BE91" i="10"/>
  <c r="I14" i="9" s="1"/>
  <c r="BE83" i="10"/>
  <c r="BE85" i="10" s="1"/>
  <c r="I13" i="9" s="1"/>
  <c r="BD83" i="10"/>
  <c r="BC83" i="10"/>
  <c r="BC85" i="10" s="1"/>
  <c r="G13" i="9" s="1"/>
  <c r="BA83" i="10"/>
  <c r="BA85" i="10" s="1"/>
  <c r="E13" i="9" s="1"/>
  <c r="K83" i="10"/>
  <c r="I83" i="10"/>
  <c r="I85" i="10" s="1"/>
  <c r="G83" i="10"/>
  <c r="G85" i="10" s="1"/>
  <c r="B13" i="9"/>
  <c r="A13" i="9"/>
  <c r="BD85" i="10"/>
  <c r="H13" i="9" s="1"/>
  <c r="K85" i="10"/>
  <c r="BE80" i="10"/>
  <c r="BD80" i="10"/>
  <c r="BC80" i="10"/>
  <c r="BA80" i="10"/>
  <c r="K80" i="10"/>
  <c r="I80" i="10"/>
  <c r="G80" i="10"/>
  <c r="BB80" i="10" s="1"/>
  <c r="BE79" i="10"/>
  <c r="BD79" i="10"/>
  <c r="BC79" i="10"/>
  <c r="BA79" i="10"/>
  <c r="K79" i="10"/>
  <c r="I79" i="10"/>
  <c r="I81" i="10" s="1"/>
  <c r="G79" i="10"/>
  <c r="BB79" i="10" s="1"/>
  <c r="BE78" i="10"/>
  <c r="BD78" i="10"/>
  <c r="BC78" i="10"/>
  <c r="BA78" i="10"/>
  <c r="K78" i="10"/>
  <c r="I78" i="10"/>
  <c r="G78" i="10"/>
  <c r="BB78" i="10" s="1"/>
  <c r="BE77" i="10"/>
  <c r="BD77" i="10"/>
  <c r="BC77" i="10"/>
  <c r="BA77" i="10"/>
  <c r="BA81" i="10" s="1"/>
  <c r="E12" i="9" s="1"/>
  <c r="K77" i="10"/>
  <c r="I77" i="10"/>
  <c r="G77" i="10"/>
  <c r="BB77" i="10" s="1"/>
  <c r="B12" i="9"/>
  <c r="A12" i="9"/>
  <c r="BE74" i="10"/>
  <c r="BD74" i="10"/>
  <c r="BC74" i="10"/>
  <c r="BA74" i="10"/>
  <c r="K74" i="10"/>
  <c r="I74" i="10"/>
  <c r="G74" i="10"/>
  <c r="BB74" i="10" s="1"/>
  <c r="BE73" i="10"/>
  <c r="BD73" i="10"/>
  <c r="BC73" i="10"/>
  <c r="BA73" i="10"/>
  <c r="K73" i="10"/>
  <c r="I73" i="10"/>
  <c r="G73" i="10"/>
  <c r="BB73" i="10" s="1"/>
  <c r="BE72" i="10"/>
  <c r="BD72" i="10"/>
  <c r="BC72" i="10"/>
  <c r="BA72" i="10"/>
  <c r="K72" i="10"/>
  <c r="I72" i="10"/>
  <c r="G72" i="10"/>
  <c r="BB72" i="10" s="1"/>
  <c r="BE70" i="10"/>
  <c r="BD70" i="10"/>
  <c r="BC70" i="10"/>
  <c r="BA70" i="10"/>
  <c r="K70" i="10"/>
  <c r="I70" i="10"/>
  <c r="G70" i="10"/>
  <c r="BB70" i="10" s="1"/>
  <c r="BE69" i="10"/>
  <c r="BD69" i="10"/>
  <c r="BC69" i="10"/>
  <c r="BA69" i="10"/>
  <c r="K69" i="10"/>
  <c r="I69" i="10"/>
  <c r="G69" i="10"/>
  <c r="BB69" i="10" s="1"/>
  <c r="BE68" i="10"/>
  <c r="BD68" i="10"/>
  <c r="BC68" i="10"/>
  <c r="BA68" i="10"/>
  <c r="K68" i="10"/>
  <c r="I68" i="10"/>
  <c r="G68" i="10"/>
  <c r="BB68" i="10" s="1"/>
  <c r="BE67" i="10"/>
  <c r="BD67" i="10"/>
  <c r="BC67" i="10"/>
  <c r="BA67" i="10"/>
  <c r="K67" i="10"/>
  <c r="I67" i="10"/>
  <c r="G67" i="10"/>
  <c r="BB67" i="10" s="1"/>
  <c r="BE66" i="10"/>
  <c r="BD66" i="10"/>
  <c r="BC66" i="10"/>
  <c r="BA66" i="10"/>
  <c r="K66" i="10"/>
  <c r="I66" i="10"/>
  <c r="G66" i="10"/>
  <c r="BB66" i="10" s="1"/>
  <c r="BE65" i="10"/>
  <c r="BD65" i="10"/>
  <c r="BC65" i="10"/>
  <c r="BA65" i="10"/>
  <c r="K65" i="10"/>
  <c r="I65" i="10"/>
  <c r="G65" i="10"/>
  <c r="BB65" i="10" s="1"/>
  <c r="BE64" i="10"/>
  <c r="BD64" i="10"/>
  <c r="BC64" i="10"/>
  <c r="BA64" i="10"/>
  <c r="K64" i="10"/>
  <c r="I64" i="10"/>
  <c r="G64" i="10"/>
  <c r="BB64" i="10" s="1"/>
  <c r="BE63" i="10"/>
  <c r="BD63" i="10"/>
  <c r="BC63" i="10"/>
  <c r="BA63" i="10"/>
  <c r="K63" i="10"/>
  <c r="I63" i="10"/>
  <c r="G63" i="10"/>
  <c r="BB63" i="10" s="1"/>
  <c r="BE62" i="10"/>
  <c r="BD62" i="10"/>
  <c r="BC62" i="10"/>
  <c r="BA62" i="10"/>
  <c r="K62" i="10"/>
  <c r="I62" i="10"/>
  <c r="G62" i="10"/>
  <c r="BB62" i="10" s="1"/>
  <c r="BE60" i="10"/>
  <c r="BD60" i="10"/>
  <c r="BC60" i="10"/>
  <c r="BA60" i="10"/>
  <c r="K60" i="10"/>
  <c r="I60" i="10"/>
  <c r="G60" i="10"/>
  <c r="BB60" i="10" s="1"/>
  <c r="BE59" i="10"/>
  <c r="BD59" i="10"/>
  <c r="BC59" i="10"/>
  <c r="BA59" i="10"/>
  <c r="K59" i="10"/>
  <c r="I59" i="10"/>
  <c r="G59" i="10"/>
  <c r="BB59" i="10" s="1"/>
  <c r="BE58" i="10"/>
  <c r="BD58" i="10"/>
  <c r="BC58" i="10"/>
  <c r="BA58" i="10"/>
  <c r="K58" i="10"/>
  <c r="I58" i="10"/>
  <c r="G58" i="10"/>
  <c r="BB58" i="10" s="1"/>
  <c r="BE57" i="10"/>
  <c r="BD57" i="10"/>
  <c r="BC57" i="10"/>
  <c r="BA57" i="10"/>
  <c r="K57" i="10"/>
  <c r="I57" i="10"/>
  <c r="G57" i="10"/>
  <c r="BB57" i="10" s="1"/>
  <c r="BE56" i="10"/>
  <c r="BD56" i="10"/>
  <c r="BC56" i="10"/>
  <c r="BA56" i="10"/>
  <c r="K56" i="10"/>
  <c r="I56" i="10"/>
  <c r="G56" i="10"/>
  <c r="BE54" i="10"/>
  <c r="BD54" i="10"/>
  <c r="BC54" i="10"/>
  <c r="BA54" i="10"/>
  <c r="K54" i="10"/>
  <c r="I54" i="10"/>
  <c r="G54" i="10"/>
  <c r="BB54" i="10" s="1"/>
  <c r="BE52" i="10"/>
  <c r="BE75" i="10" s="1"/>
  <c r="I11" i="9" s="1"/>
  <c r="BD52" i="10"/>
  <c r="BC52" i="10"/>
  <c r="BA52" i="10"/>
  <c r="K52" i="10"/>
  <c r="K75" i="10" s="1"/>
  <c r="I52" i="10"/>
  <c r="G52" i="10"/>
  <c r="BB52" i="10" s="1"/>
  <c r="B11" i="9"/>
  <c r="A11" i="9"/>
  <c r="BE49" i="10"/>
  <c r="BD49" i="10"/>
  <c r="BC49" i="10"/>
  <c r="BB49" i="10"/>
  <c r="K49" i="10"/>
  <c r="I49" i="10"/>
  <c r="G49" i="10"/>
  <c r="BA49" i="10" s="1"/>
  <c r="BE48" i="10"/>
  <c r="BD48" i="10"/>
  <c r="BC48" i="10"/>
  <c r="BB48" i="10"/>
  <c r="K48" i="10"/>
  <c r="I48" i="10"/>
  <c r="G48" i="10"/>
  <c r="BA48" i="10" s="1"/>
  <c r="BE47" i="10"/>
  <c r="BD47" i="10"/>
  <c r="BC47" i="10"/>
  <c r="BB47" i="10"/>
  <c r="K47" i="10"/>
  <c r="I47" i="10"/>
  <c r="G47" i="10"/>
  <c r="BA47" i="10" s="1"/>
  <c r="BE45" i="10"/>
  <c r="BD45" i="10"/>
  <c r="BC45" i="10"/>
  <c r="BB45" i="10"/>
  <c r="K45" i="10"/>
  <c r="K50" i="10" s="1"/>
  <c r="I45" i="10"/>
  <c r="G45" i="10"/>
  <c r="B10" i="9"/>
  <c r="A10" i="9"/>
  <c r="BE42" i="10"/>
  <c r="BD42" i="10"/>
  <c r="BC42" i="10"/>
  <c r="BB42" i="10"/>
  <c r="K42" i="10"/>
  <c r="I42" i="10"/>
  <c r="G42" i="10"/>
  <c r="BA42" i="10" s="1"/>
  <c r="BE38" i="10"/>
  <c r="BD38" i="10"/>
  <c r="BC38" i="10"/>
  <c r="BB38" i="10"/>
  <c r="K38" i="10"/>
  <c r="I38" i="10"/>
  <c r="G38" i="10"/>
  <c r="BA38" i="10" s="1"/>
  <c r="BE37" i="10"/>
  <c r="BD37" i="10"/>
  <c r="BC37" i="10"/>
  <c r="BB37" i="10"/>
  <c r="K37" i="10"/>
  <c r="I37" i="10"/>
  <c r="G37" i="10"/>
  <c r="BA37" i="10" s="1"/>
  <c r="BE35" i="10"/>
  <c r="BD35" i="10"/>
  <c r="BC35" i="10"/>
  <c r="BB35" i="10"/>
  <c r="K35" i="10"/>
  <c r="I35" i="10"/>
  <c r="G35" i="10"/>
  <c r="BA35" i="10" s="1"/>
  <c r="BE33" i="10"/>
  <c r="BD33" i="10"/>
  <c r="BC33" i="10"/>
  <c r="BB33" i="10"/>
  <c r="K33" i="10"/>
  <c r="I33" i="10"/>
  <c r="G33" i="10"/>
  <c r="BA33" i="10" s="1"/>
  <c r="BE31" i="10"/>
  <c r="BD31" i="10"/>
  <c r="BC31" i="10"/>
  <c r="BC43" i="10" s="1"/>
  <c r="G9" i="9" s="1"/>
  <c r="BB31" i="10"/>
  <c r="K31" i="10"/>
  <c r="I31" i="10"/>
  <c r="G31" i="10"/>
  <c r="BA31" i="10" s="1"/>
  <c r="BE29" i="10"/>
  <c r="BD29" i="10"/>
  <c r="BC29" i="10"/>
  <c r="BB29" i="10"/>
  <c r="K29" i="10"/>
  <c r="I29" i="10"/>
  <c r="G29" i="10"/>
  <c r="BA29" i="10" s="1"/>
  <c r="BE23" i="10"/>
  <c r="BE43" i="10" s="1"/>
  <c r="I9" i="9" s="1"/>
  <c r="BD23" i="10"/>
  <c r="BD43" i="10" s="1"/>
  <c r="H9" i="9" s="1"/>
  <c r="BC23" i="10"/>
  <c r="BB23" i="10"/>
  <c r="K23" i="10"/>
  <c r="I23" i="10"/>
  <c r="G23" i="10"/>
  <c r="B9" i="9"/>
  <c r="A9" i="9"/>
  <c r="K43" i="10"/>
  <c r="I43" i="10"/>
  <c r="BE19" i="10"/>
  <c r="BD19" i="10"/>
  <c r="BC19" i="10"/>
  <c r="BB19" i="10"/>
  <c r="K19" i="10"/>
  <c r="I19" i="10"/>
  <c r="G19" i="10"/>
  <c r="BA19" i="10" s="1"/>
  <c r="BE17" i="10"/>
  <c r="BD17" i="10"/>
  <c r="BC17" i="10"/>
  <c r="BB17" i="10"/>
  <c r="K17" i="10"/>
  <c r="I17" i="10"/>
  <c r="G17" i="10"/>
  <c r="BA17" i="10" s="1"/>
  <c r="BE15" i="10"/>
  <c r="BD15" i="10"/>
  <c r="BC15" i="10"/>
  <c r="BB15" i="10"/>
  <c r="K15" i="10"/>
  <c r="I15" i="10"/>
  <c r="G15" i="10"/>
  <c r="BA15" i="10" s="1"/>
  <c r="BE13" i="10"/>
  <c r="BE21" i="10" s="1"/>
  <c r="I8" i="9" s="1"/>
  <c r="BD13" i="10"/>
  <c r="BD21" i="10" s="1"/>
  <c r="H8" i="9" s="1"/>
  <c r="BC13" i="10"/>
  <c r="BC21" i="10" s="1"/>
  <c r="G8" i="9" s="1"/>
  <c r="BB13" i="10"/>
  <c r="BB21" i="10" s="1"/>
  <c r="F8" i="9" s="1"/>
  <c r="K13" i="10"/>
  <c r="K21" i="10" s="1"/>
  <c r="I13" i="10"/>
  <c r="G13" i="10"/>
  <c r="BA13" i="10" s="1"/>
  <c r="B8" i="9"/>
  <c r="A8" i="9"/>
  <c r="I21" i="10"/>
  <c r="G21" i="10"/>
  <c r="BE8" i="10"/>
  <c r="BD8" i="10"/>
  <c r="BD11" i="10" s="1"/>
  <c r="H7" i="9" s="1"/>
  <c r="BC8" i="10"/>
  <c r="BC11" i="10" s="1"/>
  <c r="G7" i="9" s="1"/>
  <c r="BB8" i="10"/>
  <c r="K8" i="10"/>
  <c r="K11" i="10" s="1"/>
  <c r="I8" i="10"/>
  <c r="I11" i="10" s="1"/>
  <c r="G8" i="10"/>
  <c r="B7" i="9"/>
  <c r="A7" i="9"/>
  <c r="BE11" i="10"/>
  <c r="I7" i="9" s="1"/>
  <c r="BB11" i="10"/>
  <c r="F7" i="9" s="1"/>
  <c r="E4" i="10"/>
  <c r="F3" i="10"/>
  <c r="C33" i="8"/>
  <c r="F33" i="8" s="1"/>
  <c r="C31" i="8"/>
  <c r="G7" i="8"/>
  <c r="H28" i="6"/>
  <c r="G23" i="5" s="1"/>
  <c r="I27" i="6"/>
  <c r="D21" i="5"/>
  <c r="I26" i="6"/>
  <c r="G21" i="5" s="1"/>
  <c r="D20" i="5"/>
  <c r="I25" i="6"/>
  <c r="G20" i="5" s="1"/>
  <c r="D19" i="5"/>
  <c r="I24" i="6"/>
  <c r="G19" i="5" s="1"/>
  <c r="D18" i="5"/>
  <c r="I23" i="6"/>
  <c r="G18" i="5" s="1"/>
  <c r="D17" i="5"/>
  <c r="I22" i="6"/>
  <c r="G17" i="5" s="1"/>
  <c r="D16" i="5"/>
  <c r="I21" i="6"/>
  <c r="G16" i="5" s="1"/>
  <c r="D15" i="5"/>
  <c r="I20" i="6"/>
  <c r="G15" i="5" s="1"/>
  <c r="BE114" i="7"/>
  <c r="BD114" i="7"/>
  <c r="BC114" i="7"/>
  <c r="BB114" i="7"/>
  <c r="K114" i="7"/>
  <c r="I114" i="7"/>
  <c r="G114" i="7"/>
  <c r="BA114" i="7" s="1"/>
  <c r="BE113" i="7"/>
  <c r="BD113" i="7"/>
  <c r="BC113" i="7"/>
  <c r="BB113" i="7"/>
  <c r="K113" i="7"/>
  <c r="I113" i="7"/>
  <c r="G113" i="7"/>
  <c r="BA113" i="7" s="1"/>
  <c r="BE112" i="7"/>
  <c r="BD112" i="7"/>
  <c r="BC112" i="7"/>
  <c r="BB112" i="7"/>
  <c r="K112" i="7"/>
  <c r="I112" i="7"/>
  <c r="G112" i="7"/>
  <c r="BA112" i="7" s="1"/>
  <c r="BE111" i="7"/>
  <c r="BD111" i="7"/>
  <c r="BC111" i="7"/>
  <c r="BB111" i="7"/>
  <c r="K111" i="7"/>
  <c r="I111" i="7"/>
  <c r="G111" i="7"/>
  <c r="BA111" i="7" s="1"/>
  <c r="BE110" i="7"/>
  <c r="BD110" i="7"/>
  <c r="BC110" i="7"/>
  <c r="BB110" i="7"/>
  <c r="K110" i="7"/>
  <c r="I110" i="7"/>
  <c r="G110" i="7"/>
  <c r="BA110" i="7" s="1"/>
  <c r="BE109" i="7"/>
  <c r="BD109" i="7"/>
  <c r="BC109" i="7"/>
  <c r="BB109" i="7"/>
  <c r="K109" i="7"/>
  <c r="I109" i="7"/>
  <c r="G109" i="7"/>
  <c r="BA109" i="7" s="1"/>
  <c r="BE108" i="7"/>
  <c r="BD108" i="7"/>
  <c r="BC108" i="7"/>
  <c r="BB108" i="7"/>
  <c r="K108" i="7"/>
  <c r="I108" i="7"/>
  <c r="G108" i="7"/>
  <c r="BA108" i="7" s="1"/>
  <c r="B14" i="6"/>
  <c r="A14" i="6"/>
  <c r="BB115" i="7"/>
  <c r="F14" i="6" s="1"/>
  <c r="BE105" i="7"/>
  <c r="BD105" i="7"/>
  <c r="BD106" i="7" s="1"/>
  <c r="H13" i="6" s="1"/>
  <c r="BC105" i="7"/>
  <c r="BC106" i="7" s="1"/>
  <c r="G13" i="6" s="1"/>
  <c r="BB105" i="7"/>
  <c r="BB106" i="7" s="1"/>
  <c r="K105" i="7"/>
  <c r="I105" i="7"/>
  <c r="I106" i="7" s="1"/>
  <c r="G105" i="7"/>
  <c r="F13" i="6"/>
  <c r="B13" i="6"/>
  <c r="A13" i="6"/>
  <c r="BE106" i="7"/>
  <c r="I13" i="6" s="1"/>
  <c r="K106" i="7"/>
  <c r="BE101" i="7"/>
  <c r="BE103" i="7" s="1"/>
  <c r="I12" i="6" s="1"/>
  <c r="BD101" i="7"/>
  <c r="BD103" i="7" s="1"/>
  <c r="H12" i="6" s="1"/>
  <c r="BC101" i="7"/>
  <c r="BC103" i="7" s="1"/>
  <c r="G12" i="6" s="1"/>
  <c r="BB101" i="7"/>
  <c r="BB103" i="7" s="1"/>
  <c r="F12" i="6" s="1"/>
  <c r="K101" i="7"/>
  <c r="K103" i="7" s="1"/>
  <c r="I101" i="7"/>
  <c r="G101" i="7"/>
  <c r="G103" i="7" s="1"/>
  <c r="B12" i="6"/>
  <c r="A12" i="6"/>
  <c r="I103" i="7"/>
  <c r="BE97" i="7"/>
  <c r="BD97" i="7"/>
  <c r="BC97" i="7"/>
  <c r="BB97" i="7"/>
  <c r="K97" i="7"/>
  <c r="I97" i="7"/>
  <c r="G97" i="7"/>
  <c r="BA97" i="7" s="1"/>
  <c r="BE95" i="7"/>
  <c r="BD95" i="7"/>
  <c r="BC95" i="7"/>
  <c r="BB95" i="7"/>
  <c r="K95" i="7"/>
  <c r="I95" i="7"/>
  <c r="G95" i="7"/>
  <c r="BA95" i="7" s="1"/>
  <c r="BE92" i="7"/>
  <c r="BD92" i="7"/>
  <c r="BC92" i="7"/>
  <c r="BB92" i="7"/>
  <c r="K92" i="7"/>
  <c r="I92" i="7"/>
  <c r="G92" i="7"/>
  <c r="BA92" i="7" s="1"/>
  <c r="BE90" i="7"/>
  <c r="BD90" i="7"/>
  <c r="BC90" i="7"/>
  <c r="BB90" i="7"/>
  <c r="K90" i="7"/>
  <c r="I90" i="7"/>
  <c r="I99" i="7" s="1"/>
  <c r="G90" i="7"/>
  <c r="BA90" i="7" s="1"/>
  <c r="B11" i="6"/>
  <c r="A11" i="6"/>
  <c r="BE86" i="7"/>
  <c r="BD86" i="7"/>
  <c r="BC86" i="7"/>
  <c r="BB86" i="7"/>
  <c r="K86" i="7"/>
  <c r="I86" i="7"/>
  <c r="G86" i="7"/>
  <c r="BA86" i="7" s="1"/>
  <c r="BE85" i="7"/>
  <c r="BE88" i="7" s="1"/>
  <c r="I10" i="6" s="1"/>
  <c r="BD85" i="7"/>
  <c r="BC85" i="7"/>
  <c r="BB85" i="7"/>
  <c r="K85" i="7"/>
  <c r="I85" i="7"/>
  <c r="I88" i="7" s="1"/>
  <c r="G85" i="7"/>
  <c r="B10" i="6"/>
  <c r="A10" i="6"/>
  <c r="BE81" i="7"/>
  <c r="BD81" i="7"/>
  <c r="BC81" i="7"/>
  <c r="BB81" i="7"/>
  <c r="K81" i="7"/>
  <c r="I81" i="7"/>
  <c r="G81" i="7"/>
  <c r="BA81" i="7" s="1"/>
  <c r="BE79" i="7"/>
  <c r="BD79" i="7"/>
  <c r="BC79" i="7"/>
  <c r="BB79" i="7"/>
  <c r="K79" i="7"/>
  <c r="I79" i="7"/>
  <c r="G79" i="7"/>
  <c r="BA79" i="7" s="1"/>
  <c r="BE77" i="7"/>
  <c r="BD77" i="7"/>
  <c r="BC77" i="7"/>
  <c r="BB77" i="7"/>
  <c r="K77" i="7"/>
  <c r="I77" i="7"/>
  <c r="G77" i="7"/>
  <c r="BA77" i="7" s="1"/>
  <c r="BE75" i="7"/>
  <c r="BD75" i="7"/>
  <c r="BC75" i="7"/>
  <c r="BB75" i="7"/>
  <c r="K75" i="7"/>
  <c r="I75" i="7"/>
  <c r="G75" i="7"/>
  <c r="BA75" i="7" s="1"/>
  <c r="BE74" i="7"/>
  <c r="BD74" i="7"/>
  <c r="BC74" i="7"/>
  <c r="BB74" i="7"/>
  <c r="K74" i="7"/>
  <c r="I74" i="7"/>
  <c r="G74" i="7"/>
  <c r="BA74" i="7" s="1"/>
  <c r="BE72" i="7"/>
  <c r="BD72" i="7"/>
  <c r="BC72" i="7"/>
  <c r="BB72" i="7"/>
  <c r="K72" i="7"/>
  <c r="I72" i="7"/>
  <c r="G72" i="7"/>
  <c r="BA72" i="7" s="1"/>
  <c r="BE71" i="7"/>
  <c r="BD71" i="7"/>
  <c r="BC71" i="7"/>
  <c r="BB71" i="7"/>
  <c r="K71" i="7"/>
  <c r="I71" i="7"/>
  <c r="G71" i="7"/>
  <c r="BA71" i="7" s="1"/>
  <c r="BE66" i="7"/>
  <c r="BD66" i="7"/>
  <c r="BC66" i="7"/>
  <c r="BB66" i="7"/>
  <c r="K66" i="7"/>
  <c r="I66" i="7"/>
  <c r="G66" i="7"/>
  <c r="BA66" i="7" s="1"/>
  <c r="BE65" i="7"/>
  <c r="BD65" i="7"/>
  <c r="BC65" i="7"/>
  <c r="BB65" i="7"/>
  <c r="K65" i="7"/>
  <c r="I65" i="7"/>
  <c r="G65" i="7"/>
  <c r="BA65" i="7" s="1"/>
  <c r="BE64" i="7"/>
  <c r="BD64" i="7"/>
  <c r="BC64" i="7"/>
  <c r="BB64" i="7"/>
  <c r="K64" i="7"/>
  <c r="I64" i="7"/>
  <c r="G64" i="7"/>
  <c r="BA64" i="7" s="1"/>
  <c r="BE62" i="7"/>
  <c r="BD62" i="7"/>
  <c r="BC62" i="7"/>
  <c r="BB62" i="7"/>
  <c r="K62" i="7"/>
  <c r="I62" i="7"/>
  <c r="G62" i="7"/>
  <c r="BA62" i="7" s="1"/>
  <c r="BE59" i="7"/>
  <c r="BD59" i="7"/>
  <c r="BC59" i="7"/>
  <c r="BB59" i="7"/>
  <c r="K59" i="7"/>
  <c r="I59" i="7"/>
  <c r="G59" i="7"/>
  <c r="BA59" i="7" s="1"/>
  <c r="BE57" i="7"/>
  <c r="BD57" i="7"/>
  <c r="BC57" i="7"/>
  <c r="BB57" i="7"/>
  <c r="K57" i="7"/>
  <c r="I57" i="7"/>
  <c r="G57" i="7"/>
  <c r="BA57" i="7" s="1"/>
  <c r="BE54" i="7"/>
  <c r="BD54" i="7"/>
  <c r="BC54" i="7"/>
  <c r="BB54" i="7"/>
  <c r="K54" i="7"/>
  <c r="I54" i="7"/>
  <c r="G54" i="7"/>
  <c r="BA54" i="7" s="1"/>
  <c r="BE51" i="7"/>
  <c r="BD51" i="7"/>
  <c r="BC51" i="7"/>
  <c r="BB51" i="7"/>
  <c r="K51" i="7"/>
  <c r="I51" i="7"/>
  <c r="G51" i="7"/>
  <c r="BA51" i="7" s="1"/>
  <c r="BE46" i="7"/>
  <c r="BD46" i="7"/>
  <c r="BC46" i="7"/>
  <c r="BB46" i="7"/>
  <c r="K46" i="7"/>
  <c r="I46" i="7"/>
  <c r="G46" i="7"/>
  <c r="BA46" i="7" s="1"/>
  <c r="BE32" i="7"/>
  <c r="BD32" i="7"/>
  <c r="BC32" i="7"/>
  <c r="BB32" i="7"/>
  <c r="K32" i="7"/>
  <c r="I32" i="7"/>
  <c r="G32" i="7"/>
  <c r="BA32" i="7" s="1"/>
  <c r="BE29" i="7"/>
  <c r="BD29" i="7"/>
  <c r="BC29" i="7"/>
  <c r="BB29" i="7"/>
  <c r="K29" i="7"/>
  <c r="I29" i="7"/>
  <c r="G29" i="7"/>
  <c r="BA29" i="7" s="1"/>
  <c r="BE27" i="7"/>
  <c r="BD27" i="7"/>
  <c r="BC27" i="7"/>
  <c r="BB27" i="7"/>
  <c r="K27" i="7"/>
  <c r="I27" i="7"/>
  <c r="G27" i="7"/>
  <c r="BA27" i="7" s="1"/>
  <c r="BE25" i="7"/>
  <c r="BD25" i="7"/>
  <c r="BC25" i="7"/>
  <c r="BB25" i="7"/>
  <c r="K25" i="7"/>
  <c r="I25" i="7"/>
  <c r="G25" i="7"/>
  <c r="BA25" i="7" s="1"/>
  <c r="BE24" i="7"/>
  <c r="BD24" i="7"/>
  <c r="BC24" i="7"/>
  <c r="BB24" i="7"/>
  <c r="K24" i="7"/>
  <c r="I24" i="7"/>
  <c r="G24" i="7"/>
  <c r="BA24" i="7" s="1"/>
  <c r="BE22" i="7"/>
  <c r="BD22" i="7"/>
  <c r="BC22" i="7"/>
  <c r="BB22" i="7"/>
  <c r="K22" i="7"/>
  <c r="I22" i="7"/>
  <c r="G22" i="7"/>
  <c r="BA22" i="7" s="1"/>
  <c r="BE17" i="7"/>
  <c r="BD17" i="7"/>
  <c r="BC17" i="7"/>
  <c r="BB17" i="7"/>
  <c r="K17" i="7"/>
  <c r="I17" i="7"/>
  <c r="G17" i="7"/>
  <c r="BA17" i="7" s="1"/>
  <c r="BE15" i="7"/>
  <c r="BD15" i="7"/>
  <c r="BC15" i="7"/>
  <c r="BB15" i="7"/>
  <c r="K15" i="7"/>
  <c r="K83" i="7" s="1"/>
  <c r="I15" i="7"/>
  <c r="G15" i="7"/>
  <c r="BA15" i="7" s="1"/>
  <c r="B9" i="6"/>
  <c r="A9" i="6"/>
  <c r="BE12" i="7"/>
  <c r="BD12" i="7"/>
  <c r="BD13" i="7" s="1"/>
  <c r="H8" i="6" s="1"/>
  <c r="BC12" i="7"/>
  <c r="BC13" i="7" s="1"/>
  <c r="G8" i="6" s="1"/>
  <c r="BB12" i="7"/>
  <c r="BB13" i="7" s="1"/>
  <c r="F8" i="6" s="1"/>
  <c r="K12" i="7"/>
  <c r="I12" i="7"/>
  <c r="G12" i="7"/>
  <c r="G13" i="7" s="1"/>
  <c r="B8" i="6"/>
  <c r="A8" i="6"/>
  <c r="BE13" i="7"/>
  <c r="I8" i="6" s="1"/>
  <c r="K13" i="7"/>
  <c r="I13" i="7"/>
  <c r="BE8" i="7"/>
  <c r="BE10" i="7" s="1"/>
  <c r="I7" i="6" s="1"/>
  <c r="BD8" i="7"/>
  <c r="BD10" i="7" s="1"/>
  <c r="H7" i="6" s="1"/>
  <c r="BC8" i="7"/>
  <c r="BC10" i="7" s="1"/>
  <c r="G7" i="6" s="1"/>
  <c r="BB8" i="7"/>
  <c r="BB10" i="7" s="1"/>
  <c r="F7" i="6" s="1"/>
  <c r="K8" i="7"/>
  <c r="K10" i="7" s="1"/>
  <c r="I8" i="7"/>
  <c r="G8" i="7"/>
  <c r="B7" i="6"/>
  <c r="A7" i="6"/>
  <c r="I10" i="7"/>
  <c r="E4" i="7"/>
  <c r="F3" i="7"/>
  <c r="C33" i="5"/>
  <c r="F33" i="5" s="1"/>
  <c r="C31" i="5"/>
  <c r="G7" i="5"/>
  <c r="I36" i="3"/>
  <c r="D21" i="2"/>
  <c r="I35" i="3"/>
  <c r="G21" i="2" s="1"/>
  <c r="D20" i="2"/>
  <c r="I34" i="3"/>
  <c r="G20" i="2" s="1"/>
  <c r="D19" i="2"/>
  <c r="I33" i="3"/>
  <c r="G19" i="2" s="1"/>
  <c r="D18" i="2"/>
  <c r="I32" i="3"/>
  <c r="G18" i="2" s="1"/>
  <c r="D17" i="2"/>
  <c r="I31" i="3"/>
  <c r="G17" i="2" s="1"/>
  <c r="D16" i="2"/>
  <c r="I30" i="3"/>
  <c r="G16" i="2" s="1"/>
  <c r="G15" i="2"/>
  <c r="D15" i="2"/>
  <c r="I29" i="3"/>
  <c r="H37" i="3" s="1"/>
  <c r="G23" i="2" s="1"/>
  <c r="BE348" i="4"/>
  <c r="BD348" i="4"/>
  <c r="BC348" i="4"/>
  <c r="BB348" i="4"/>
  <c r="BA348" i="4"/>
  <c r="K348" i="4"/>
  <c r="I348" i="4"/>
  <c r="G348" i="4"/>
  <c r="BE347" i="4"/>
  <c r="BD347" i="4"/>
  <c r="BC347" i="4"/>
  <c r="BB347" i="4"/>
  <c r="BA347" i="4"/>
  <c r="K347" i="4"/>
  <c r="I347" i="4"/>
  <c r="G347" i="4"/>
  <c r="BE346" i="4"/>
  <c r="BD346" i="4"/>
  <c r="BC346" i="4"/>
  <c r="BB346" i="4"/>
  <c r="BA346" i="4"/>
  <c r="K346" i="4"/>
  <c r="I346" i="4"/>
  <c r="G346" i="4"/>
  <c r="BE345" i="4"/>
  <c r="BD345" i="4"/>
  <c r="BC345" i="4"/>
  <c r="BB345" i="4"/>
  <c r="BA345" i="4"/>
  <c r="K345" i="4"/>
  <c r="I345" i="4"/>
  <c r="G345" i="4"/>
  <c r="BE344" i="4"/>
  <c r="BD344" i="4"/>
  <c r="BC344" i="4"/>
  <c r="BB344" i="4"/>
  <c r="BA344" i="4"/>
  <c r="K344" i="4"/>
  <c r="I344" i="4"/>
  <c r="G344" i="4"/>
  <c r="BE343" i="4"/>
  <c r="BD343" i="4"/>
  <c r="BC343" i="4"/>
  <c r="BB343" i="4"/>
  <c r="BA343" i="4"/>
  <c r="K343" i="4"/>
  <c r="I343" i="4"/>
  <c r="G343" i="4"/>
  <c r="BE342" i="4"/>
  <c r="BD342" i="4"/>
  <c r="BC342" i="4"/>
  <c r="BB342" i="4"/>
  <c r="BA342" i="4"/>
  <c r="K342" i="4"/>
  <c r="I342" i="4"/>
  <c r="G342" i="4"/>
  <c r="BE341" i="4"/>
  <c r="BD341" i="4"/>
  <c r="BC341" i="4"/>
  <c r="BB341" i="4"/>
  <c r="BA341" i="4"/>
  <c r="K341" i="4"/>
  <c r="I341" i="4"/>
  <c r="G341" i="4"/>
  <c r="BE340" i="4"/>
  <c r="BE349" i="4" s="1"/>
  <c r="BD340" i="4"/>
  <c r="BD349" i="4" s="1"/>
  <c r="H23" i="3" s="1"/>
  <c r="BC340" i="4"/>
  <c r="BB340" i="4"/>
  <c r="BB349" i="4" s="1"/>
  <c r="F23" i="3" s="1"/>
  <c r="BA340" i="4"/>
  <c r="BA349" i="4" s="1"/>
  <c r="E23" i="3" s="1"/>
  <c r="K340" i="4"/>
  <c r="K349" i="4" s="1"/>
  <c r="I340" i="4"/>
  <c r="G340" i="4"/>
  <c r="I23" i="3"/>
  <c r="B23" i="3"/>
  <c r="A23" i="3"/>
  <c r="BC349" i="4"/>
  <c r="G23" i="3" s="1"/>
  <c r="I349" i="4"/>
  <c r="BE336" i="4"/>
  <c r="BC336" i="4"/>
  <c r="BB336" i="4"/>
  <c r="BA336" i="4"/>
  <c r="K336" i="4"/>
  <c r="I336" i="4"/>
  <c r="G336" i="4"/>
  <c r="BD336" i="4" s="1"/>
  <c r="BE334" i="4"/>
  <c r="BC334" i="4"/>
  <c r="BB334" i="4"/>
  <c r="BA334" i="4"/>
  <c r="K334" i="4"/>
  <c r="I334" i="4"/>
  <c r="G334" i="4"/>
  <c r="BD334" i="4" s="1"/>
  <c r="BE332" i="4"/>
  <c r="BC332" i="4"/>
  <c r="BB332" i="4"/>
  <c r="BA332" i="4"/>
  <c r="K332" i="4"/>
  <c r="I332" i="4"/>
  <c r="G332" i="4"/>
  <c r="BD332" i="4" s="1"/>
  <c r="BE330" i="4"/>
  <c r="BC330" i="4"/>
  <c r="BB330" i="4"/>
  <c r="BA330" i="4"/>
  <c r="K330" i="4"/>
  <c r="I330" i="4"/>
  <c r="G330" i="4"/>
  <c r="BD330" i="4" s="1"/>
  <c r="BE328" i="4"/>
  <c r="BC328" i="4"/>
  <c r="BB328" i="4"/>
  <c r="BA328" i="4"/>
  <c r="K328" i="4"/>
  <c r="I328" i="4"/>
  <c r="G328" i="4"/>
  <c r="BD328" i="4" s="1"/>
  <c r="BE326" i="4"/>
  <c r="BC326" i="4"/>
  <c r="BB326" i="4"/>
  <c r="BA326" i="4"/>
  <c r="K326" i="4"/>
  <c r="I326" i="4"/>
  <c r="G326" i="4"/>
  <c r="BD326" i="4" s="1"/>
  <c r="BE324" i="4"/>
  <c r="BC324" i="4"/>
  <c r="BB324" i="4"/>
  <c r="BA324" i="4"/>
  <c r="K324" i="4"/>
  <c r="I324" i="4"/>
  <c r="G324" i="4"/>
  <c r="BD324" i="4" s="1"/>
  <c r="BE322" i="4"/>
  <c r="BC322" i="4"/>
  <c r="BB322" i="4"/>
  <c r="BA322" i="4"/>
  <c r="K322" i="4"/>
  <c r="I322" i="4"/>
  <c r="G322" i="4"/>
  <c r="BD322" i="4" s="1"/>
  <c r="BE320" i="4"/>
  <c r="BC320" i="4"/>
  <c r="BB320" i="4"/>
  <c r="BA320" i="4"/>
  <c r="K320" i="4"/>
  <c r="I320" i="4"/>
  <c r="G320" i="4"/>
  <c r="BD320" i="4" s="1"/>
  <c r="BE318" i="4"/>
  <c r="BC318" i="4"/>
  <c r="BB318" i="4"/>
  <c r="BA318" i="4"/>
  <c r="K318" i="4"/>
  <c r="I318" i="4"/>
  <c r="G318" i="4"/>
  <c r="BD318" i="4" s="1"/>
  <c r="BE316" i="4"/>
  <c r="BC316" i="4"/>
  <c r="BB316" i="4"/>
  <c r="BA316" i="4"/>
  <c r="K316" i="4"/>
  <c r="I316" i="4"/>
  <c r="G316" i="4"/>
  <c r="BD316" i="4" s="1"/>
  <c r="BE314" i="4"/>
  <c r="BC314" i="4"/>
  <c r="BB314" i="4"/>
  <c r="BA314" i="4"/>
  <c r="K314" i="4"/>
  <c r="I314" i="4"/>
  <c r="G314" i="4"/>
  <c r="BD314" i="4" s="1"/>
  <c r="BE312" i="4"/>
  <c r="BC312" i="4"/>
  <c r="BB312" i="4"/>
  <c r="BA312" i="4"/>
  <c r="K312" i="4"/>
  <c r="I312" i="4"/>
  <c r="G312" i="4"/>
  <c r="BD312" i="4" s="1"/>
  <c r="BE310" i="4"/>
  <c r="BC310" i="4"/>
  <c r="BB310" i="4"/>
  <c r="BA310" i="4"/>
  <c r="K310" i="4"/>
  <c r="I310" i="4"/>
  <c r="G310" i="4"/>
  <c r="BD310" i="4" s="1"/>
  <c r="BE308" i="4"/>
  <c r="BC308" i="4"/>
  <c r="BB308" i="4"/>
  <c r="BA308" i="4"/>
  <c r="K308" i="4"/>
  <c r="I308" i="4"/>
  <c r="G308" i="4"/>
  <c r="BD308" i="4" s="1"/>
  <c r="BE306" i="4"/>
  <c r="BC306" i="4"/>
  <c r="BB306" i="4"/>
  <c r="BA306" i="4"/>
  <c r="K306" i="4"/>
  <c r="I306" i="4"/>
  <c r="G306" i="4"/>
  <c r="BD306" i="4" s="1"/>
  <c r="BE304" i="4"/>
  <c r="BC304" i="4"/>
  <c r="BB304" i="4"/>
  <c r="BA304" i="4"/>
  <c r="K304" i="4"/>
  <c r="I304" i="4"/>
  <c r="G304" i="4"/>
  <c r="BD304" i="4" s="1"/>
  <c r="BE302" i="4"/>
  <c r="BC302" i="4"/>
  <c r="BB302" i="4"/>
  <c r="BA302" i="4"/>
  <c r="K302" i="4"/>
  <c r="I302" i="4"/>
  <c r="G302" i="4"/>
  <c r="BD302" i="4" s="1"/>
  <c r="BE298" i="4"/>
  <c r="BC298" i="4"/>
  <c r="BB298" i="4"/>
  <c r="BA298" i="4"/>
  <c r="K298" i="4"/>
  <c r="I298" i="4"/>
  <c r="G298" i="4"/>
  <c r="BD298" i="4" s="1"/>
  <c r="BE295" i="4"/>
  <c r="BC295" i="4"/>
  <c r="BB295" i="4"/>
  <c r="BA295" i="4"/>
  <c r="K295" i="4"/>
  <c r="I295" i="4"/>
  <c r="G295" i="4"/>
  <c r="BD295" i="4" s="1"/>
  <c r="BE293" i="4"/>
  <c r="BC293" i="4"/>
  <c r="BB293" i="4"/>
  <c r="BA293" i="4"/>
  <c r="K293" i="4"/>
  <c r="I293" i="4"/>
  <c r="G293" i="4"/>
  <c r="BD293" i="4" s="1"/>
  <c r="BE291" i="4"/>
  <c r="BC291" i="4"/>
  <c r="BB291" i="4"/>
  <c r="BA291" i="4"/>
  <c r="K291" i="4"/>
  <c r="K338" i="4" s="1"/>
  <c r="I291" i="4"/>
  <c r="G291" i="4"/>
  <c r="BD291" i="4" s="1"/>
  <c r="B22" i="3"/>
  <c r="A22" i="3"/>
  <c r="BE288" i="4"/>
  <c r="BD288" i="4"/>
  <c r="BC288" i="4"/>
  <c r="BA288" i="4"/>
  <c r="K288" i="4"/>
  <c r="I288" i="4"/>
  <c r="G288" i="4"/>
  <c r="BB288" i="4" s="1"/>
  <c r="BE286" i="4"/>
  <c r="BD286" i="4"/>
  <c r="BC286" i="4"/>
  <c r="BA286" i="4"/>
  <c r="K286" i="4"/>
  <c r="I286" i="4"/>
  <c r="G286" i="4"/>
  <c r="BB286" i="4" s="1"/>
  <c r="BE284" i="4"/>
  <c r="BD284" i="4"/>
  <c r="BC284" i="4"/>
  <c r="BA284" i="4"/>
  <c r="K284" i="4"/>
  <c r="I284" i="4"/>
  <c r="G284" i="4"/>
  <c r="BB284" i="4" s="1"/>
  <c r="BE283" i="4"/>
  <c r="BD283" i="4"/>
  <c r="BC283" i="4"/>
  <c r="BA283" i="4"/>
  <c r="K283" i="4"/>
  <c r="I283" i="4"/>
  <c r="G283" i="4"/>
  <c r="BB283" i="4" s="1"/>
  <c r="BE281" i="4"/>
  <c r="BD281" i="4"/>
  <c r="BC281" i="4"/>
  <c r="BA281" i="4"/>
  <c r="K281" i="4"/>
  <c r="I281" i="4"/>
  <c r="G281" i="4"/>
  <c r="BB281" i="4" s="1"/>
  <c r="BE279" i="4"/>
  <c r="BD279" i="4"/>
  <c r="BC279" i="4"/>
  <c r="BA279" i="4"/>
  <c r="K279" i="4"/>
  <c r="I279" i="4"/>
  <c r="G279" i="4"/>
  <c r="BB279" i="4" s="1"/>
  <c r="BE277" i="4"/>
  <c r="BD277" i="4"/>
  <c r="BC277" i="4"/>
  <c r="BA277" i="4"/>
  <c r="K277" i="4"/>
  <c r="I277" i="4"/>
  <c r="G277" i="4"/>
  <c r="BB277" i="4" s="1"/>
  <c r="BE275" i="4"/>
  <c r="BD275" i="4"/>
  <c r="BC275" i="4"/>
  <c r="BA275" i="4"/>
  <c r="K275" i="4"/>
  <c r="I275" i="4"/>
  <c r="G275" i="4"/>
  <c r="BB275" i="4" s="1"/>
  <c r="BE273" i="4"/>
  <c r="BD273" i="4"/>
  <c r="BC273" i="4"/>
  <c r="BA273" i="4"/>
  <c r="K273" i="4"/>
  <c r="I273" i="4"/>
  <c r="G273" i="4"/>
  <c r="BB273" i="4" s="1"/>
  <c r="BE271" i="4"/>
  <c r="BD271" i="4"/>
  <c r="BC271" i="4"/>
  <c r="BA271" i="4"/>
  <c r="K271" i="4"/>
  <c r="I271" i="4"/>
  <c r="G271" i="4"/>
  <c r="BB271" i="4" s="1"/>
  <c r="BE269" i="4"/>
  <c r="BD269" i="4"/>
  <c r="BC269" i="4"/>
  <c r="BA269" i="4"/>
  <c r="K269" i="4"/>
  <c r="I269" i="4"/>
  <c r="G269" i="4"/>
  <c r="BB269" i="4" s="1"/>
  <c r="BE267" i="4"/>
  <c r="BD267" i="4"/>
  <c r="BC267" i="4"/>
  <c r="BA267" i="4"/>
  <c r="K267" i="4"/>
  <c r="I267" i="4"/>
  <c r="G267" i="4"/>
  <c r="BB267" i="4" s="1"/>
  <c r="BE265" i="4"/>
  <c r="BD265" i="4"/>
  <c r="BC265" i="4"/>
  <c r="BA265" i="4"/>
  <c r="K265" i="4"/>
  <c r="I265" i="4"/>
  <c r="G265" i="4"/>
  <c r="BB265" i="4" s="1"/>
  <c r="BE263" i="4"/>
  <c r="BD263" i="4"/>
  <c r="BC263" i="4"/>
  <c r="BA263" i="4"/>
  <c r="K263" i="4"/>
  <c r="I263" i="4"/>
  <c r="G263" i="4"/>
  <c r="BB263" i="4" s="1"/>
  <c r="BE261" i="4"/>
  <c r="BD261" i="4"/>
  <c r="BC261" i="4"/>
  <c r="BA261" i="4"/>
  <c r="K261" i="4"/>
  <c r="I261" i="4"/>
  <c r="I289" i="4" s="1"/>
  <c r="G261" i="4"/>
  <c r="B21" i="3"/>
  <c r="A21" i="3"/>
  <c r="BE258" i="4"/>
  <c r="BD258" i="4"/>
  <c r="BC258" i="4"/>
  <c r="BA258" i="4"/>
  <c r="K258" i="4"/>
  <c r="I258" i="4"/>
  <c r="G258" i="4"/>
  <c r="BB258" i="4" s="1"/>
  <c r="BE256" i="4"/>
  <c r="BD256" i="4"/>
  <c r="BC256" i="4"/>
  <c r="BA256" i="4"/>
  <c r="K256" i="4"/>
  <c r="I256" i="4"/>
  <c r="G256" i="4"/>
  <c r="BB256" i="4" s="1"/>
  <c r="BE255" i="4"/>
  <c r="BD255" i="4"/>
  <c r="BC255" i="4"/>
  <c r="BA255" i="4"/>
  <c r="K255" i="4"/>
  <c r="I255" i="4"/>
  <c r="G255" i="4"/>
  <c r="BB255" i="4" s="1"/>
  <c r="BE254" i="4"/>
  <c r="BD254" i="4"/>
  <c r="BC254" i="4"/>
  <c r="BA254" i="4"/>
  <c r="K254" i="4"/>
  <c r="I254" i="4"/>
  <c r="G254" i="4"/>
  <c r="BB254" i="4" s="1"/>
  <c r="BE253" i="4"/>
  <c r="BD253" i="4"/>
  <c r="BC253" i="4"/>
  <c r="BA253" i="4"/>
  <c r="K253" i="4"/>
  <c r="I253" i="4"/>
  <c r="G253" i="4"/>
  <c r="BB253" i="4" s="1"/>
  <c r="BE251" i="4"/>
  <c r="BD251" i="4"/>
  <c r="BC251" i="4"/>
  <c r="BA251" i="4"/>
  <c r="K251" i="4"/>
  <c r="I251" i="4"/>
  <c r="G251" i="4"/>
  <c r="B20" i="3"/>
  <c r="A20" i="3"/>
  <c r="BE248" i="4"/>
  <c r="BD248" i="4"/>
  <c r="BD249" i="4" s="1"/>
  <c r="H19" i="3" s="1"/>
  <c r="BC248" i="4"/>
  <c r="BA248" i="4"/>
  <c r="K248" i="4"/>
  <c r="I248" i="4"/>
  <c r="I249" i="4" s="1"/>
  <c r="G248" i="4"/>
  <c r="BB248" i="4" s="1"/>
  <c r="BE246" i="4"/>
  <c r="BD246" i="4"/>
  <c r="BC246" i="4"/>
  <c r="BA246" i="4"/>
  <c r="K246" i="4"/>
  <c r="I246" i="4"/>
  <c r="G246" i="4"/>
  <c r="BB246" i="4" s="1"/>
  <c r="B19" i="3"/>
  <c r="A19" i="3"/>
  <c r="BE243" i="4"/>
  <c r="BD243" i="4"/>
  <c r="BC243" i="4"/>
  <c r="BA243" i="4"/>
  <c r="K243" i="4"/>
  <c r="I243" i="4"/>
  <c r="G243" i="4"/>
  <c r="BB243" i="4" s="1"/>
  <c r="BE242" i="4"/>
  <c r="BD242" i="4"/>
  <c r="BC242" i="4"/>
  <c r="BA242" i="4"/>
  <c r="K242" i="4"/>
  <c r="I242" i="4"/>
  <c r="G242" i="4"/>
  <c r="BB242" i="4" s="1"/>
  <c r="BE241" i="4"/>
  <c r="BD241" i="4"/>
  <c r="BC241" i="4"/>
  <c r="BA241" i="4"/>
  <c r="K241" i="4"/>
  <c r="I241" i="4"/>
  <c r="G241" i="4"/>
  <c r="BB241" i="4" s="1"/>
  <c r="BE240" i="4"/>
  <c r="BD240" i="4"/>
  <c r="BC240" i="4"/>
  <c r="BA240" i="4"/>
  <c r="K240" i="4"/>
  <c r="I240" i="4"/>
  <c r="G240" i="4"/>
  <c r="BB240" i="4" s="1"/>
  <c r="BE238" i="4"/>
  <c r="BD238" i="4"/>
  <c r="BC238" i="4"/>
  <c r="BA238" i="4"/>
  <c r="K238" i="4"/>
  <c r="I238" i="4"/>
  <c r="G238" i="4"/>
  <c r="BB238" i="4" s="1"/>
  <c r="BE236" i="4"/>
  <c r="BD236" i="4"/>
  <c r="BC236" i="4"/>
  <c r="BA236" i="4"/>
  <c r="K236" i="4"/>
  <c r="I236" i="4"/>
  <c r="G236" i="4"/>
  <c r="BB236" i="4" s="1"/>
  <c r="BE232" i="4"/>
  <c r="BD232" i="4"/>
  <c r="BC232" i="4"/>
  <c r="BA232" i="4"/>
  <c r="K232" i="4"/>
  <c r="I232" i="4"/>
  <c r="G232" i="4"/>
  <c r="BB232" i="4" s="1"/>
  <c r="BE231" i="4"/>
  <c r="BD231" i="4"/>
  <c r="BC231" i="4"/>
  <c r="BA231" i="4"/>
  <c r="K231" i="4"/>
  <c r="I231" i="4"/>
  <c r="G231" i="4"/>
  <c r="BB231" i="4" s="1"/>
  <c r="BE228" i="4"/>
  <c r="BD228" i="4"/>
  <c r="BC228" i="4"/>
  <c r="BA228" i="4"/>
  <c r="K228" i="4"/>
  <c r="I228" i="4"/>
  <c r="G228" i="4"/>
  <c r="BB228" i="4" s="1"/>
  <c r="BE226" i="4"/>
  <c r="BD226" i="4"/>
  <c r="BC226" i="4"/>
  <c r="BA226" i="4"/>
  <c r="K226" i="4"/>
  <c r="I226" i="4"/>
  <c r="G226" i="4"/>
  <c r="BB226" i="4" s="1"/>
  <c r="BE224" i="4"/>
  <c r="BD224" i="4"/>
  <c r="BC224" i="4"/>
  <c r="BA224" i="4"/>
  <c r="K224" i="4"/>
  <c r="I224" i="4"/>
  <c r="G224" i="4"/>
  <c r="BB224" i="4" s="1"/>
  <c r="BE220" i="4"/>
  <c r="BD220" i="4"/>
  <c r="BC220" i="4"/>
  <c r="BA220" i="4"/>
  <c r="K220" i="4"/>
  <c r="I220" i="4"/>
  <c r="G220" i="4"/>
  <c r="BB220" i="4" s="1"/>
  <c r="BE218" i="4"/>
  <c r="BD218" i="4"/>
  <c r="BC218" i="4"/>
  <c r="BA218" i="4"/>
  <c r="K218" i="4"/>
  <c r="I218" i="4"/>
  <c r="G218" i="4"/>
  <c r="BB218" i="4" s="1"/>
  <c r="BE215" i="4"/>
  <c r="BD215" i="4"/>
  <c r="BC215" i="4"/>
  <c r="BA215" i="4"/>
  <c r="K215" i="4"/>
  <c r="I215" i="4"/>
  <c r="G215" i="4"/>
  <c r="BB215" i="4" s="1"/>
  <c r="BE213" i="4"/>
  <c r="BD213" i="4"/>
  <c r="BC213" i="4"/>
  <c r="BA213" i="4"/>
  <c r="K213" i="4"/>
  <c r="I213" i="4"/>
  <c r="G213" i="4"/>
  <c r="BB213" i="4" s="1"/>
  <c r="BE212" i="4"/>
  <c r="BD212" i="4"/>
  <c r="BC212" i="4"/>
  <c r="BA212" i="4"/>
  <c r="K212" i="4"/>
  <c r="I212" i="4"/>
  <c r="G212" i="4"/>
  <c r="BB212" i="4" s="1"/>
  <c r="BE209" i="4"/>
  <c r="BD209" i="4"/>
  <c r="BC209" i="4"/>
  <c r="BA209" i="4"/>
  <c r="K209" i="4"/>
  <c r="I209" i="4"/>
  <c r="I244" i="4" s="1"/>
  <c r="G209" i="4"/>
  <c r="BB209" i="4" s="1"/>
  <c r="BE207" i="4"/>
  <c r="BD207" i="4"/>
  <c r="BC207" i="4"/>
  <c r="BA207" i="4"/>
  <c r="K207" i="4"/>
  <c r="I207" i="4"/>
  <c r="G207" i="4"/>
  <c r="BB207" i="4" s="1"/>
  <c r="B18" i="3"/>
  <c r="A18" i="3"/>
  <c r="BE204" i="4"/>
  <c r="BD204" i="4"/>
  <c r="BC204" i="4"/>
  <c r="BA204" i="4"/>
  <c r="K204" i="4"/>
  <c r="I204" i="4"/>
  <c r="G204" i="4"/>
  <c r="BB204" i="4" s="1"/>
  <c r="BE202" i="4"/>
  <c r="BD202" i="4"/>
  <c r="BC202" i="4"/>
  <c r="BA202" i="4"/>
  <c r="K202" i="4"/>
  <c r="I202" i="4"/>
  <c r="G202" i="4"/>
  <c r="BB202" i="4" s="1"/>
  <c r="BB205" i="4" s="1"/>
  <c r="F17" i="3" s="1"/>
  <c r="B17" i="3"/>
  <c r="A17" i="3"/>
  <c r="BE205" i="4"/>
  <c r="I17" i="3" s="1"/>
  <c r="BE198" i="4"/>
  <c r="BE200" i="4" s="1"/>
  <c r="I16" i="3" s="1"/>
  <c r="BD198" i="4"/>
  <c r="BC198" i="4"/>
  <c r="BC200" i="4" s="1"/>
  <c r="G16" i="3" s="1"/>
  <c r="BA198" i="4"/>
  <c r="K198" i="4"/>
  <c r="K200" i="4" s="1"/>
  <c r="I198" i="4"/>
  <c r="I200" i="4" s="1"/>
  <c r="G198" i="4"/>
  <c r="G200" i="4" s="1"/>
  <c r="B16" i="3"/>
  <c r="A16" i="3"/>
  <c r="BD200" i="4"/>
  <c r="H16" i="3" s="1"/>
  <c r="BA200" i="4"/>
  <c r="E16" i="3" s="1"/>
  <c r="BE195" i="4"/>
  <c r="BD195" i="4"/>
  <c r="BC195" i="4"/>
  <c r="BA195" i="4"/>
  <c r="K195" i="4"/>
  <c r="I195" i="4"/>
  <c r="I196" i="4" s="1"/>
  <c r="G195" i="4"/>
  <c r="BB195" i="4" s="1"/>
  <c r="BE194" i="4"/>
  <c r="BD194" i="4"/>
  <c r="BC194" i="4"/>
  <c r="BA194" i="4"/>
  <c r="K194" i="4"/>
  <c r="I194" i="4"/>
  <c r="G194" i="4"/>
  <c r="BB194" i="4" s="1"/>
  <c r="BE191" i="4"/>
  <c r="BD191" i="4"/>
  <c r="BC191" i="4"/>
  <c r="BA191" i="4"/>
  <c r="K191" i="4"/>
  <c r="K196" i="4" s="1"/>
  <c r="I191" i="4"/>
  <c r="G191" i="4"/>
  <c r="BB191" i="4" s="1"/>
  <c r="B15" i="3"/>
  <c r="A15" i="3"/>
  <c r="BE188" i="4"/>
  <c r="BE189" i="4" s="1"/>
  <c r="I14" i="3" s="1"/>
  <c r="BD188" i="4"/>
  <c r="BD189" i="4" s="1"/>
  <c r="BC188" i="4"/>
  <c r="BC189" i="4" s="1"/>
  <c r="G14" i="3" s="1"/>
  <c r="BB188" i="4"/>
  <c r="BA188" i="4"/>
  <c r="BA189" i="4" s="1"/>
  <c r="E14" i="3" s="1"/>
  <c r="K188" i="4"/>
  <c r="K189" i="4" s="1"/>
  <c r="I188" i="4"/>
  <c r="G188" i="4"/>
  <c r="G189" i="4" s="1"/>
  <c r="H14" i="3"/>
  <c r="B14" i="3"/>
  <c r="A14" i="3"/>
  <c r="BB189" i="4"/>
  <c r="F14" i="3" s="1"/>
  <c r="I189" i="4"/>
  <c r="BE184" i="4"/>
  <c r="BD184" i="4"/>
  <c r="BC184" i="4"/>
  <c r="BB184" i="4"/>
  <c r="K184" i="4"/>
  <c r="I184" i="4"/>
  <c r="G184" i="4"/>
  <c r="BA184" i="4" s="1"/>
  <c r="BE182" i="4"/>
  <c r="BD182" i="4"/>
  <c r="BC182" i="4"/>
  <c r="BB182" i="4"/>
  <c r="K182" i="4"/>
  <c r="I182" i="4"/>
  <c r="G182" i="4"/>
  <c r="BA182" i="4" s="1"/>
  <c r="BE178" i="4"/>
  <c r="BD178" i="4"/>
  <c r="BC178" i="4"/>
  <c r="BB178" i="4"/>
  <c r="K178" i="4"/>
  <c r="I178" i="4"/>
  <c r="G178" i="4"/>
  <c r="BA178" i="4" s="1"/>
  <c r="BE175" i="4"/>
  <c r="BD175" i="4"/>
  <c r="BC175" i="4"/>
  <c r="BB175" i="4"/>
  <c r="K175" i="4"/>
  <c r="I175" i="4"/>
  <c r="G175" i="4"/>
  <c r="BA175" i="4" s="1"/>
  <c r="BE169" i="4"/>
  <c r="BD169" i="4"/>
  <c r="BC169" i="4"/>
  <c r="BB169" i="4"/>
  <c r="K169" i="4"/>
  <c r="I169" i="4"/>
  <c r="G169" i="4"/>
  <c r="BE167" i="4"/>
  <c r="BD167" i="4"/>
  <c r="BC167" i="4"/>
  <c r="BB167" i="4"/>
  <c r="K167" i="4"/>
  <c r="I167" i="4"/>
  <c r="G167" i="4"/>
  <c r="BA167" i="4" s="1"/>
  <c r="B13" i="3"/>
  <c r="A13" i="3"/>
  <c r="BE164" i="4"/>
  <c r="BD164" i="4"/>
  <c r="BC164" i="4"/>
  <c r="BB164" i="4"/>
  <c r="K164" i="4"/>
  <c r="I164" i="4"/>
  <c r="G164" i="4"/>
  <c r="BA164" i="4" s="1"/>
  <c r="BE163" i="4"/>
  <c r="BD163" i="4"/>
  <c r="BC163" i="4"/>
  <c r="BB163" i="4"/>
  <c r="K163" i="4"/>
  <c r="I163" i="4"/>
  <c r="G163" i="4"/>
  <c r="BA163" i="4" s="1"/>
  <c r="BE162" i="4"/>
  <c r="BD162" i="4"/>
  <c r="BC162" i="4"/>
  <c r="BB162" i="4"/>
  <c r="K162" i="4"/>
  <c r="I162" i="4"/>
  <c r="G162" i="4"/>
  <c r="BA162" i="4" s="1"/>
  <c r="BE161" i="4"/>
  <c r="BD161" i="4"/>
  <c r="BC161" i="4"/>
  <c r="BB161" i="4"/>
  <c r="K161" i="4"/>
  <c r="I161" i="4"/>
  <c r="G161" i="4"/>
  <c r="BA161" i="4" s="1"/>
  <c r="BE159" i="4"/>
  <c r="BD159" i="4"/>
  <c r="BC159" i="4"/>
  <c r="BB159" i="4"/>
  <c r="K159" i="4"/>
  <c r="I159" i="4"/>
  <c r="G159" i="4"/>
  <c r="BA159" i="4" s="1"/>
  <c r="BE158" i="4"/>
  <c r="BD158" i="4"/>
  <c r="BC158" i="4"/>
  <c r="BB158" i="4"/>
  <c r="K158" i="4"/>
  <c r="I158" i="4"/>
  <c r="G158" i="4"/>
  <c r="BA158" i="4" s="1"/>
  <c r="BE157" i="4"/>
  <c r="BD157" i="4"/>
  <c r="BC157" i="4"/>
  <c r="BB157" i="4"/>
  <c r="K157" i="4"/>
  <c r="I157" i="4"/>
  <c r="G157" i="4"/>
  <c r="BA157" i="4" s="1"/>
  <c r="BE156" i="4"/>
  <c r="BD156" i="4"/>
  <c r="BC156" i="4"/>
  <c r="BB156" i="4"/>
  <c r="K156" i="4"/>
  <c r="I156" i="4"/>
  <c r="G156" i="4"/>
  <c r="BA156" i="4" s="1"/>
  <c r="BE155" i="4"/>
  <c r="BD155" i="4"/>
  <c r="BC155" i="4"/>
  <c r="BB155" i="4"/>
  <c r="K155" i="4"/>
  <c r="I155" i="4"/>
  <c r="G155" i="4"/>
  <c r="BA155" i="4" s="1"/>
  <c r="BE154" i="4"/>
  <c r="BD154" i="4"/>
  <c r="BD165" i="4" s="1"/>
  <c r="H12" i="3" s="1"/>
  <c r="BC154" i="4"/>
  <c r="BB154" i="4"/>
  <c r="K154" i="4"/>
  <c r="I154" i="4"/>
  <c r="G154" i="4"/>
  <c r="BA154" i="4" s="1"/>
  <c r="BE152" i="4"/>
  <c r="BD152" i="4"/>
  <c r="BC152" i="4"/>
  <c r="BB152" i="4"/>
  <c r="K152" i="4"/>
  <c r="I152" i="4"/>
  <c r="G152" i="4"/>
  <c r="BA152" i="4" s="1"/>
  <c r="BE149" i="4"/>
  <c r="BE165" i="4" s="1"/>
  <c r="I12" i="3" s="1"/>
  <c r="BD149" i="4"/>
  <c r="BC149" i="4"/>
  <c r="BB149" i="4"/>
  <c r="K149" i="4"/>
  <c r="I149" i="4"/>
  <c r="I165" i="4" s="1"/>
  <c r="G149" i="4"/>
  <c r="B12" i="3"/>
  <c r="A12" i="3"/>
  <c r="K165" i="4"/>
  <c r="BE146" i="4"/>
  <c r="BD146" i="4"/>
  <c r="BC146" i="4"/>
  <c r="BB146" i="4"/>
  <c r="K146" i="4"/>
  <c r="I146" i="4"/>
  <c r="G146" i="4"/>
  <c r="BA146" i="4" s="1"/>
  <c r="BE144" i="4"/>
  <c r="BD144" i="4"/>
  <c r="BC144" i="4"/>
  <c r="BB144" i="4"/>
  <c r="K144" i="4"/>
  <c r="I144" i="4"/>
  <c r="G144" i="4"/>
  <c r="BA144" i="4" s="1"/>
  <c r="BE142" i="4"/>
  <c r="BD142" i="4"/>
  <c r="BC142" i="4"/>
  <c r="BB142" i="4"/>
  <c r="K142" i="4"/>
  <c r="I142" i="4"/>
  <c r="G142" i="4"/>
  <c r="BA142" i="4" s="1"/>
  <c r="BE140" i="4"/>
  <c r="BD140" i="4"/>
  <c r="BC140" i="4"/>
  <c r="BB140" i="4"/>
  <c r="K140" i="4"/>
  <c r="I140" i="4"/>
  <c r="G140" i="4"/>
  <c r="BA140" i="4" s="1"/>
  <c r="BE138" i="4"/>
  <c r="BD138" i="4"/>
  <c r="BC138" i="4"/>
  <c r="BB138" i="4"/>
  <c r="K138" i="4"/>
  <c r="I138" i="4"/>
  <c r="G138" i="4"/>
  <c r="BA138" i="4" s="1"/>
  <c r="BE136" i="4"/>
  <c r="BD136" i="4"/>
  <c r="BC136" i="4"/>
  <c r="BB136" i="4"/>
  <c r="K136" i="4"/>
  <c r="I136" i="4"/>
  <c r="G136" i="4"/>
  <c r="BA136" i="4" s="1"/>
  <c r="BE134" i="4"/>
  <c r="BD134" i="4"/>
  <c r="BC134" i="4"/>
  <c r="BB134" i="4"/>
  <c r="K134" i="4"/>
  <c r="I134" i="4"/>
  <c r="G134" i="4"/>
  <c r="BA134" i="4" s="1"/>
  <c r="BE132" i="4"/>
  <c r="BD132" i="4"/>
  <c r="BC132" i="4"/>
  <c r="BB132" i="4"/>
  <c r="K132" i="4"/>
  <c r="I132" i="4"/>
  <c r="G132" i="4"/>
  <c r="BA132" i="4" s="1"/>
  <c r="BE130" i="4"/>
  <c r="BD130" i="4"/>
  <c r="BC130" i="4"/>
  <c r="BB130" i="4"/>
  <c r="K130" i="4"/>
  <c r="I130" i="4"/>
  <c r="G130" i="4"/>
  <c r="BA130" i="4" s="1"/>
  <c r="BE128" i="4"/>
  <c r="BD128" i="4"/>
  <c r="BC128" i="4"/>
  <c r="BB128" i="4"/>
  <c r="K128" i="4"/>
  <c r="I128" i="4"/>
  <c r="G128" i="4"/>
  <c r="BA128" i="4" s="1"/>
  <c r="BE126" i="4"/>
  <c r="BD126" i="4"/>
  <c r="BC126" i="4"/>
  <c r="BB126" i="4"/>
  <c r="K126" i="4"/>
  <c r="I126" i="4"/>
  <c r="G126" i="4"/>
  <c r="BA126" i="4" s="1"/>
  <c r="BE124" i="4"/>
  <c r="BD124" i="4"/>
  <c r="BC124" i="4"/>
  <c r="BB124" i="4"/>
  <c r="K124" i="4"/>
  <c r="I124" i="4"/>
  <c r="G124" i="4"/>
  <c r="BA124" i="4" s="1"/>
  <c r="BE122" i="4"/>
  <c r="BD122" i="4"/>
  <c r="BC122" i="4"/>
  <c r="BB122" i="4"/>
  <c r="K122" i="4"/>
  <c r="I122" i="4"/>
  <c r="G122" i="4"/>
  <c r="BA122" i="4" s="1"/>
  <c r="BE120" i="4"/>
  <c r="BD120" i="4"/>
  <c r="BC120" i="4"/>
  <c r="BB120" i="4"/>
  <c r="K120" i="4"/>
  <c r="I120" i="4"/>
  <c r="G120" i="4"/>
  <c r="BA120" i="4" s="1"/>
  <c r="BE118" i="4"/>
  <c r="BD118" i="4"/>
  <c r="BC118" i="4"/>
  <c r="BB118" i="4"/>
  <c r="K118" i="4"/>
  <c r="I118" i="4"/>
  <c r="G118" i="4"/>
  <c r="BA118" i="4" s="1"/>
  <c r="BE116" i="4"/>
  <c r="BD116" i="4"/>
  <c r="BC116" i="4"/>
  <c r="BB116" i="4"/>
  <c r="K116" i="4"/>
  <c r="I116" i="4"/>
  <c r="I147" i="4" s="1"/>
  <c r="G116" i="4"/>
  <c r="B11" i="3"/>
  <c r="A11" i="3"/>
  <c r="K147" i="4"/>
  <c r="BE112" i="4"/>
  <c r="BD112" i="4"/>
  <c r="BC112" i="4"/>
  <c r="BB112" i="4"/>
  <c r="BA112" i="4"/>
  <c r="K112" i="4"/>
  <c r="I112" i="4"/>
  <c r="G112" i="4"/>
  <c r="BE110" i="4"/>
  <c r="BD110" i="4"/>
  <c r="BC110" i="4"/>
  <c r="BB110" i="4"/>
  <c r="BA110" i="4"/>
  <c r="K110" i="4"/>
  <c r="I110" i="4"/>
  <c r="G110" i="4"/>
  <c r="BE108" i="4"/>
  <c r="BD108" i="4"/>
  <c r="BC108" i="4"/>
  <c r="BB108" i="4"/>
  <c r="BA108" i="4"/>
  <c r="K108" i="4"/>
  <c r="I108" i="4"/>
  <c r="G108" i="4"/>
  <c r="BE106" i="4"/>
  <c r="BD106" i="4"/>
  <c r="BC106" i="4"/>
  <c r="BB106" i="4"/>
  <c r="BA106" i="4"/>
  <c r="K106" i="4"/>
  <c r="I106" i="4"/>
  <c r="G106" i="4"/>
  <c r="BE104" i="4"/>
  <c r="BD104" i="4"/>
  <c r="BC104" i="4"/>
  <c r="BB104" i="4"/>
  <c r="BA104" i="4"/>
  <c r="K104" i="4"/>
  <c r="I104" i="4"/>
  <c r="G104" i="4"/>
  <c r="BE102" i="4"/>
  <c r="BD102" i="4"/>
  <c r="BC102" i="4"/>
  <c r="BB102" i="4"/>
  <c r="BA102" i="4"/>
  <c r="K102" i="4"/>
  <c r="I102" i="4"/>
  <c r="G102" i="4"/>
  <c r="BE100" i="4"/>
  <c r="BD100" i="4"/>
  <c r="BC100" i="4"/>
  <c r="BB100" i="4"/>
  <c r="BA100" i="4"/>
  <c r="K100" i="4"/>
  <c r="I100" i="4"/>
  <c r="G100" i="4"/>
  <c r="BE97" i="4"/>
  <c r="BD97" i="4"/>
  <c r="BC97" i="4"/>
  <c r="BB97" i="4"/>
  <c r="BA97" i="4"/>
  <c r="K97" i="4"/>
  <c r="I97" i="4"/>
  <c r="G97" i="4"/>
  <c r="BE93" i="4"/>
  <c r="BD93" i="4"/>
  <c r="BC93" i="4"/>
  <c r="BB93" i="4"/>
  <c r="BA93" i="4"/>
  <c r="K93" i="4"/>
  <c r="I93" i="4"/>
  <c r="G93" i="4"/>
  <c r="BE89" i="4"/>
  <c r="BD89" i="4"/>
  <c r="BC89" i="4"/>
  <c r="BB89" i="4"/>
  <c r="BA89" i="4"/>
  <c r="K89" i="4"/>
  <c r="I89" i="4"/>
  <c r="G89" i="4"/>
  <c r="BE88" i="4"/>
  <c r="BD88" i="4"/>
  <c r="BC88" i="4"/>
  <c r="BB88" i="4"/>
  <c r="BA88" i="4"/>
  <c r="K88" i="4"/>
  <c r="I88" i="4"/>
  <c r="G88" i="4"/>
  <c r="BE86" i="4"/>
  <c r="BD86" i="4"/>
  <c r="BC86" i="4"/>
  <c r="BB86" i="4"/>
  <c r="BA86" i="4"/>
  <c r="K86" i="4"/>
  <c r="I86" i="4"/>
  <c r="G86" i="4"/>
  <c r="BE78" i="4"/>
  <c r="BD78" i="4"/>
  <c r="BC78" i="4"/>
  <c r="BB78" i="4"/>
  <c r="BA78" i="4"/>
  <c r="K78" i="4"/>
  <c r="I78" i="4"/>
  <c r="G78" i="4"/>
  <c r="BE77" i="4"/>
  <c r="BD77" i="4"/>
  <c r="BC77" i="4"/>
  <c r="BB77" i="4"/>
  <c r="BA77" i="4"/>
  <c r="K77" i="4"/>
  <c r="I77" i="4"/>
  <c r="G77" i="4"/>
  <c r="BE75" i="4"/>
  <c r="BD75" i="4"/>
  <c r="BC75" i="4"/>
  <c r="BB75" i="4"/>
  <c r="BA75" i="4"/>
  <c r="K75" i="4"/>
  <c r="I75" i="4"/>
  <c r="G75" i="4"/>
  <c r="BE73" i="4"/>
  <c r="BD73" i="4"/>
  <c r="BC73" i="4"/>
  <c r="BB73" i="4"/>
  <c r="BA73" i="4"/>
  <c r="K73" i="4"/>
  <c r="I73" i="4"/>
  <c r="G73" i="4"/>
  <c r="BE71" i="4"/>
  <c r="BD71" i="4"/>
  <c r="BC71" i="4"/>
  <c r="BB71" i="4"/>
  <c r="BA71" i="4"/>
  <c r="K71" i="4"/>
  <c r="I71" i="4"/>
  <c r="G71" i="4"/>
  <c r="BE68" i="4"/>
  <c r="BD68" i="4"/>
  <c r="BC68" i="4"/>
  <c r="BB68" i="4"/>
  <c r="BA68" i="4"/>
  <c r="K68" i="4"/>
  <c r="I68" i="4"/>
  <c r="G68" i="4"/>
  <c r="BE55" i="4"/>
  <c r="BD55" i="4"/>
  <c r="BC55" i="4"/>
  <c r="BB55" i="4"/>
  <c r="BA55" i="4"/>
  <c r="K55" i="4"/>
  <c r="I55" i="4"/>
  <c r="G55" i="4"/>
  <c r="BE42" i="4"/>
  <c r="BD42" i="4"/>
  <c r="BC42" i="4"/>
  <c r="BB42" i="4"/>
  <c r="BA42" i="4"/>
  <c r="K42" i="4"/>
  <c r="I42" i="4"/>
  <c r="G42" i="4"/>
  <c r="BE39" i="4"/>
  <c r="BD39" i="4"/>
  <c r="BC39" i="4"/>
  <c r="BB39" i="4"/>
  <c r="BA39" i="4"/>
  <c r="K39" i="4"/>
  <c r="I39" i="4"/>
  <c r="G39" i="4"/>
  <c r="BE37" i="4"/>
  <c r="BD37" i="4"/>
  <c r="BC37" i="4"/>
  <c r="BB37" i="4"/>
  <c r="BA37" i="4"/>
  <c r="K37" i="4"/>
  <c r="I37" i="4"/>
  <c r="G37" i="4"/>
  <c r="BE35" i="4"/>
  <c r="BD35" i="4"/>
  <c r="BC35" i="4"/>
  <c r="BB35" i="4"/>
  <c r="BA35" i="4"/>
  <c r="K35" i="4"/>
  <c r="I35" i="4"/>
  <c r="G35" i="4"/>
  <c r="BE33" i="4"/>
  <c r="BD33" i="4"/>
  <c r="BC33" i="4"/>
  <c r="BB33" i="4"/>
  <c r="BA33" i="4"/>
  <c r="K33" i="4"/>
  <c r="I33" i="4"/>
  <c r="G33" i="4"/>
  <c r="BE32" i="4"/>
  <c r="BD32" i="4"/>
  <c r="BC32" i="4"/>
  <c r="BB32" i="4"/>
  <c r="BA32" i="4"/>
  <c r="K32" i="4"/>
  <c r="I32" i="4"/>
  <c r="G32" i="4"/>
  <c r="BE26" i="4"/>
  <c r="BD26" i="4"/>
  <c r="BC26" i="4"/>
  <c r="BB26" i="4"/>
  <c r="BA26" i="4"/>
  <c r="K26" i="4"/>
  <c r="I26" i="4"/>
  <c r="G26" i="4"/>
  <c r="BE25" i="4"/>
  <c r="BD25" i="4"/>
  <c r="BC25" i="4"/>
  <c r="BB25" i="4"/>
  <c r="BA25" i="4"/>
  <c r="K25" i="4"/>
  <c r="I25" i="4"/>
  <c r="G25" i="4"/>
  <c r="BE24" i="4"/>
  <c r="BD24" i="4"/>
  <c r="BC24" i="4"/>
  <c r="BB24" i="4"/>
  <c r="BA24" i="4"/>
  <c r="K24" i="4"/>
  <c r="I24" i="4"/>
  <c r="G24" i="4"/>
  <c r="BE22" i="4"/>
  <c r="BE114" i="4" s="1"/>
  <c r="I10" i="3" s="1"/>
  <c r="BD22" i="4"/>
  <c r="BD114" i="4" s="1"/>
  <c r="H10" i="3" s="1"/>
  <c r="BC22" i="4"/>
  <c r="BB22" i="4"/>
  <c r="BA22" i="4"/>
  <c r="BA114" i="4" s="1"/>
  <c r="E10" i="3" s="1"/>
  <c r="K22" i="4"/>
  <c r="I22" i="4"/>
  <c r="I114" i="4" s="1"/>
  <c r="G22" i="4"/>
  <c r="B10" i="3"/>
  <c r="A10" i="3"/>
  <c r="BC114" i="4"/>
  <c r="G10" i="3" s="1"/>
  <c r="K114" i="4"/>
  <c r="G114" i="4"/>
  <c r="BE18" i="4"/>
  <c r="BD18" i="4"/>
  <c r="BC18" i="4"/>
  <c r="BC20" i="4" s="1"/>
  <c r="G9" i="3" s="1"/>
  <c r="BB18" i="4"/>
  <c r="K18" i="4"/>
  <c r="I18" i="4"/>
  <c r="G18" i="4"/>
  <c r="BE16" i="4"/>
  <c r="BD16" i="4"/>
  <c r="BC16" i="4"/>
  <c r="BB16" i="4"/>
  <c r="K16" i="4"/>
  <c r="K20" i="4" s="1"/>
  <c r="I16" i="4"/>
  <c r="G16" i="4"/>
  <c r="BA16" i="4" s="1"/>
  <c r="B9" i="3"/>
  <c r="A9" i="3"/>
  <c r="BE20" i="4"/>
  <c r="I9" i="3" s="1"/>
  <c r="I20" i="4"/>
  <c r="BE12" i="4"/>
  <c r="BE14" i="4" s="1"/>
  <c r="I8" i="3" s="1"/>
  <c r="BD12" i="4"/>
  <c r="BC12" i="4"/>
  <c r="BC14" i="4" s="1"/>
  <c r="G8" i="3" s="1"/>
  <c r="BB12" i="4"/>
  <c r="BB14" i="4" s="1"/>
  <c r="F8" i="3" s="1"/>
  <c r="K12" i="4"/>
  <c r="I12" i="4"/>
  <c r="I14" i="4" s="1"/>
  <c r="G12" i="4"/>
  <c r="B8" i="3"/>
  <c r="A8" i="3"/>
  <c r="BD14" i="4"/>
  <c r="H8" i="3" s="1"/>
  <c r="K14" i="4"/>
  <c r="BE8" i="4"/>
  <c r="BD8" i="4"/>
  <c r="BD10" i="4" s="1"/>
  <c r="H7" i="3" s="1"/>
  <c r="BC8" i="4"/>
  <c r="BC10" i="4" s="1"/>
  <c r="G7" i="3" s="1"/>
  <c r="BB8" i="4"/>
  <c r="BB10" i="4" s="1"/>
  <c r="F7" i="3" s="1"/>
  <c r="K8" i="4"/>
  <c r="K10" i="4" s="1"/>
  <c r="I8" i="4"/>
  <c r="I10" i="4" s="1"/>
  <c r="G8" i="4"/>
  <c r="G10" i="4" s="1"/>
  <c r="B7" i="3"/>
  <c r="A7" i="3"/>
  <c r="BE10" i="4"/>
  <c r="I7" i="3" s="1"/>
  <c r="E4" i="4"/>
  <c r="F3" i="4"/>
  <c r="C33" i="2"/>
  <c r="F33" i="2" s="1"/>
  <c r="C31" i="2"/>
  <c r="G7" i="2"/>
  <c r="I36" i="1"/>
  <c r="D39" i="1"/>
  <c r="D37" i="1"/>
  <c r="I2" i="1"/>
  <c r="G349" i="4" l="1"/>
  <c r="G338" i="4"/>
  <c r="BD338" i="4"/>
  <c r="H22" i="3" s="1"/>
  <c r="BB338" i="4"/>
  <c r="F22" i="3" s="1"/>
  <c r="BA338" i="4"/>
  <c r="E22" i="3" s="1"/>
  <c r="BE338" i="4"/>
  <c r="I22" i="3" s="1"/>
  <c r="BC338" i="4"/>
  <c r="G22" i="3" s="1"/>
  <c r="BE289" i="4"/>
  <c r="I21" i="3" s="1"/>
  <c r="BD289" i="4"/>
  <c r="H21" i="3" s="1"/>
  <c r="BA289" i="4"/>
  <c r="E21" i="3" s="1"/>
  <c r="BA259" i="4"/>
  <c r="E20" i="3" s="1"/>
  <c r="BD259" i="4"/>
  <c r="H20" i="3" s="1"/>
  <c r="BC249" i="4"/>
  <c r="G19" i="3" s="1"/>
  <c r="K249" i="4"/>
  <c r="BE249" i="4"/>
  <c r="I19" i="3" s="1"/>
  <c r="BD205" i="4"/>
  <c r="H17" i="3" s="1"/>
  <c r="BA205" i="4"/>
  <c r="E17" i="3" s="1"/>
  <c r="G205" i="4"/>
  <c r="BA196" i="4"/>
  <c r="E15" i="3" s="1"/>
  <c r="BC196" i="4"/>
  <c r="G15" i="3" s="1"/>
  <c r="BE186" i="4"/>
  <c r="I13" i="3" s="1"/>
  <c r="BB165" i="4"/>
  <c r="F12" i="3" s="1"/>
  <c r="BC165" i="4"/>
  <c r="G12" i="3" s="1"/>
  <c r="G165" i="4"/>
  <c r="BA149" i="4"/>
  <c r="BA165" i="4" s="1"/>
  <c r="E12" i="3" s="1"/>
  <c r="BD147" i="4"/>
  <c r="H11" i="3" s="1"/>
  <c r="BC147" i="4"/>
  <c r="G11" i="3" s="1"/>
  <c r="BE147" i="4"/>
  <c r="I11" i="3" s="1"/>
  <c r="BB114" i="4"/>
  <c r="F10" i="3" s="1"/>
  <c r="BD20" i="4"/>
  <c r="H9" i="3" s="1"/>
  <c r="BA101" i="7"/>
  <c r="BA103" i="7" s="1"/>
  <c r="E12" i="6" s="1"/>
  <c r="BB99" i="7"/>
  <c r="F11" i="6" s="1"/>
  <c r="BD83" i="7"/>
  <c r="H9" i="6" s="1"/>
  <c r="BE83" i="7"/>
  <c r="I9" i="6" s="1"/>
  <c r="I15" i="6" s="1"/>
  <c r="C21" i="5" s="1"/>
  <c r="BD102" i="10"/>
  <c r="H15" i="9" s="1"/>
  <c r="BC91" i="10"/>
  <c r="G14" i="9" s="1"/>
  <c r="BA75" i="10"/>
  <c r="E11" i="9" s="1"/>
  <c r="G43" i="10"/>
  <c r="BE50" i="10"/>
  <c r="I10" i="9" s="1"/>
  <c r="BB43" i="10"/>
  <c r="F9" i="9" s="1"/>
  <c r="BA21" i="10"/>
  <c r="E8" i="9" s="1"/>
  <c r="H24" i="12"/>
  <c r="G23" i="11" s="1"/>
  <c r="BA23" i="13"/>
  <c r="BA24" i="13" s="1"/>
  <c r="E10" i="12" s="1"/>
  <c r="BA8" i="13"/>
  <c r="BA14" i="13" s="1"/>
  <c r="E7" i="12" s="1"/>
  <c r="BB47" i="16"/>
  <c r="F11" i="15" s="1"/>
  <c r="BD35" i="16"/>
  <c r="H10" i="15" s="1"/>
  <c r="BD29" i="16"/>
  <c r="H9" i="15" s="1"/>
  <c r="BE20" i="16"/>
  <c r="I8" i="15" s="1"/>
  <c r="BD11" i="16"/>
  <c r="H7" i="15" s="1"/>
  <c r="H21" i="18"/>
  <c r="G23" i="17" s="1"/>
  <c r="G22" i="17" s="1"/>
  <c r="BE17" i="19"/>
  <c r="I7" i="18" s="1"/>
  <c r="I8" i="18" s="1"/>
  <c r="C21" i="17" s="1"/>
  <c r="G17" i="19"/>
  <c r="G11" i="16"/>
  <c r="BC20" i="16"/>
  <c r="G8" i="15" s="1"/>
  <c r="BB11" i="16"/>
  <c r="F7" i="15" s="1"/>
  <c r="I20" i="16"/>
  <c r="I29" i="16"/>
  <c r="BC47" i="16"/>
  <c r="G11" i="15" s="1"/>
  <c r="BE47" i="16"/>
  <c r="I11" i="15" s="1"/>
  <c r="BE35" i="16"/>
  <c r="I10" i="15" s="1"/>
  <c r="BE115" i="7"/>
  <c r="I14" i="6" s="1"/>
  <c r="BB88" i="7"/>
  <c r="F10" i="6" s="1"/>
  <c r="K88" i="7"/>
  <c r="G99" i="7"/>
  <c r="BE99" i="7"/>
  <c r="I11" i="6" s="1"/>
  <c r="G115" i="7"/>
  <c r="BA105" i="7"/>
  <c r="BA106" i="7" s="1"/>
  <c r="E13" i="6" s="1"/>
  <c r="G106" i="7"/>
  <c r="BA85" i="7"/>
  <c r="G88" i="7"/>
  <c r="BA99" i="7"/>
  <c r="E11" i="6" s="1"/>
  <c r="BD50" i="10"/>
  <c r="H10" i="9" s="1"/>
  <c r="K29" i="16"/>
  <c r="BC29" i="16"/>
  <c r="G9" i="15" s="1"/>
  <c r="BB186" i="4"/>
  <c r="F13" i="3" s="1"/>
  <c r="G259" i="4"/>
  <c r="BC259" i="4"/>
  <c r="G20" i="3" s="1"/>
  <c r="K259" i="4"/>
  <c r="BA83" i="7"/>
  <c r="E9" i="6" s="1"/>
  <c r="BD99" i="7"/>
  <c r="H11" i="6" s="1"/>
  <c r="BA8" i="10"/>
  <c r="BA11" i="10" s="1"/>
  <c r="E7" i="9" s="1"/>
  <c r="G11" i="10"/>
  <c r="BA23" i="10"/>
  <c r="BA43" i="10" s="1"/>
  <c r="E9" i="9" s="1"/>
  <c r="BD75" i="10"/>
  <c r="H11" i="9" s="1"/>
  <c r="G81" i="10"/>
  <c r="BC81" i="10"/>
  <c r="G12" i="9" s="1"/>
  <c r="BB102" i="10"/>
  <c r="F15" i="9" s="1"/>
  <c r="H29" i="9"/>
  <c r="G23" i="8" s="1"/>
  <c r="BA12" i="4"/>
  <c r="BA14" i="4" s="1"/>
  <c r="E8" i="3" s="1"/>
  <c r="G14" i="4"/>
  <c r="G147" i="4"/>
  <c r="BA116" i="4"/>
  <c r="BA147" i="4" s="1"/>
  <c r="E11" i="3" s="1"/>
  <c r="BA37" i="16"/>
  <c r="BA47" i="16" s="1"/>
  <c r="E11" i="15" s="1"/>
  <c r="G47" i="16"/>
  <c r="K205" i="4"/>
  <c r="G244" i="4"/>
  <c r="I338" i="4"/>
  <c r="BA8" i="7"/>
  <c r="BA10" i="7" s="1"/>
  <c r="E7" i="6" s="1"/>
  <c r="G10" i="7"/>
  <c r="BC88" i="7"/>
  <c r="G10" i="6" s="1"/>
  <c r="BC99" i="7"/>
  <c r="G11" i="6" s="1"/>
  <c r="BB147" i="4"/>
  <c r="F11" i="3" s="1"/>
  <c r="BA244" i="4"/>
  <c r="E18" i="3" s="1"/>
  <c r="G289" i="4"/>
  <c r="BC289" i="4"/>
  <c r="G21" i="3" s="1"/>
  <c r="BA12" i="7"/>
  <c r="BA13" i="7" s="1"/>
  <c r="E8" i="6" s="1"/>
  <c r="K99" i="7"/>
  <c r="BB56" i="10"/>
  <c r="BB75" i="10" s="1"/>
  <c r="F11" i="9" s="1"/>
  <c r="G75" i="10"/>
  <c r="BB16" i="16"/>
  <c r="BB20" i="16" s="1"/>
  <c r="F8" i="15" s="1"/>
  <c r="G20" i="16"/>
  <c r="K102" i="10"/>
  <c r="K11" i="16"/>
  <c r="BA20" i="16"/>
  <c r="E8" i="15" s="1"/>
  <c r="BE29" i="16"/>
  <c r="I9" i="15" s="1"/>
  <c r="G35" i="16"/>
  <c r="BB31" i="16"/>
  <c r="I47" i="16"/>
  <c r="BD47" i="16"/>
  <c r="H11" i="15" s="1"/>
  <c r="H25" i="15"/>
  <c r="G23" i="14" s="1"/>
  <c r="BA17" i="19"/>
  <c r="E7" i="18" s="1"/>
  <c r="E8" i="18" s="1"/>
  <c r="C15" i="17" s="1"/>
  <c r="BC17" i="19"/>
  <c r="G7" i="18" s="1"/>
  <c r="G8" i="18" s="1"/>
  <c r="C18" i="17" s="1"/>
  <c r="BD186" i="4"/>
  <c r="H13" i="3" s="1"/>
  <c r="I259" i="4"/>
  <c r="K289" i="4"/>
  <c r="BC50" i="10"/>
  <c r="G10" i="9" s="1"/>
  <c r="G102" i="10"/>
  <c r="BA29" i="16"/>
  <c r="E9" i="15" s="1"/>
  <c r="I35" i="16"/>
  <c r="BC35" i="16"/>
  <c r="G10" i="15" s="1"/>
  <c r="K47" i="16"/>
  <c r="I17" i="19"/>
  <c r="BD17" i="19"/>
  <c r="H7" i="18" s="1"/>
  <c r="H8" i="18" s="1"/>
  <c r="C17" i="17" s="1"/>
  <c r="K186" i="4"/>
  <c r="K244" i="4"/>
  <c r="BE244" i="4"/>
  <c r="I18" i="3" s="1"/>
  <c r="BB244" i="4"/>
  <c r="F18" i="3" s="1"/>
  <c r="BE259" i="4"/>
  <c r="I20" i="3" s="1"/>
  <c r="BC83" i="7"/>
  <c r="G9" i="6" s="1"/>
  <c r="BB83" i="7"/>
  <c r="F9" i="6" s="1"/>
  <c r="F15" i="6" s="1"/>
  <c r="C16" i="5" s="1"/>
  <c r="K115" i="7"/>
  <c r="I50" i="10"/>
  <c r="BE81" i="10"/>
  <c r="I12" i="9" s="1"/>
  <c r="BC102" i="10"/>
  <c r="G15" i="9" s="1"/>
  <c r="G15" i="11"/>
  <c r="G22" i="11" s="1"/>
  <c r="BA11" i="16"/>
  <c r="E7" i="15" s="1"/>
  <c r="BC11" i="16"/>
  <c r="G7" i="15" s="1"/>
  <c r="BD20" i="16"/>
  <c r="H8" i="15" s="1"/>
  <c r="G29" i="16"/>
  <c r="K17" i="19"/>
  <c r="G15" i="17"/>
  <c r="I37" i="1"/>
  <c r="G22" i="14"/>
  <c r="BB35" i="16"/>
  <c r="F10" i="15" s="1"/>
  <c r="BB22" i="16"/>
  <c r="BB29" i="16" s="1"/>
  <c r="F9" i="15" s="1"/>
  <c r="H11" i="12"/>
  <c r="C17" i="11" s="1"/>
  <c r="I11" i="12"/>
  <c r="C21" i="11" s="1"/>
  <c r="F11" i="12"/>
  <c r="C16" i="11" s="1"/>
  <c r="G11" i="12"/>
  <c r="C18" i="11" s="1"/>
  <c r="BA16" i="13"/>
  <c r="BA17" i="13" s="1"/>
  <c r="E8" i="12" s="1"/>
  <c r="E11" i="12" s="1"/>
  <c r="C15" i="11" s="1"/>
  <c r="G22" i="8"/>
  <c r="BB81" i="10"/>
  <c r="F12" i="9" s="1"/>
  <c r="BA102" i="10"/>
  <c r="E15" i="9" s="1"/>
  <c r="I16" i="9"/>
  <c r="C21" i="8" s="1"/>
  <c r="BB50" i="10"/>
  <c r="F10" i="9" s="1"/>
  <c r="BC75" i="10"/>
  <c r="G11" i="9" s="1"/>
  <c r="BD81" i="10"/>
  <c r="H12" i="9" s="1"/>
  <c r="BD87" i="10"/>
  <c r="BD91" i="10" s="1"/>
  <c r="H14" i="9" s="1"/>
  <c r="G91" i="10"/>
  <c r="BB91" i="10"/>
  <c r="F14" i="9" s="1"/>
  <c r="BA45" i="10"/>
  <c r="BA50" i="10" s="1"/>
  <c r="E10" i="9" s="1"/>
  <c r="G50" i="10"/>
  <c r="I75" i="10"/>
  <c r="K81" i="10"/>
  <c r="BB83" i="10"/>
  <c r="BB85" i="10" s="1"/>
  <c r="F13" i="9" s="1"/>
  <c r="G22" i="5"/>
  <c r="I83" i="7"/>
  <c r="BA88" i="7"/>
  <c r="E10" i="6" s="1"/>
  <c r="G83" i="7"/>
  <c r="BD88" i="7"/>
  <c r="H10" i="6" s="1"/>
  <c r="BA115" i="7"/>
  <c r="E14" i="6" s="1"/>
  <c r="BC115" i="7"/>
  <c r="G14" i="6" s="1"/>
  <c r="I115" i="7"/>
  <c r="BD115" i="7"/>
  <c r="H14" i="6" s="1"/>
  <c r="BA169" i="4"/>
  <c r="BA186" i="4" s="1"/>
  <c r="E13" i="3" s="1"/>
  <c r="G186" i="4"/>
  <c r="G22" i="2"/>
  <c r="BB261" i="4"/>
  <c r="BB289" i="4" s="1"/>
  <c r="F21" i="3" s="1"/>
  <c r="BB20" i="4"/>
  <c r="F9" i="3" s="1"/>
  <c r="BA18" i="4"/>
  <c r="BA20" i="4" s="1"/>
  <c r="E9" i="3" s="1"/>
  <c r="G20" i="4"/>
  <c r="BB196" i="4"/>
  <c r="F15" i="3" s="1"/>
  <c r="BD196" i="4"/>
  <c r="H15" i="3" s="1"/>
  <c r="I205" i="4"/>
  <c r="BD244" i="4"/>
  <c r="H18" i="3" s="1"/>
  <c r="BB251" i="4"/>
  <c r="BB259" i="4" s="1"/>
  <c r="F20" i="3" s="1"/>
  <c r="BC205" i="4"/>
  <c r="G17" i="3" s="1"/>
  <c r="BC244" i="4"/>
  <c r="G18" i="3" s="1"/>
  <c r="BA249" i="4"/>
  <c r="E19" i="3" s="1"/>
  <c r="BA8" i="4"/>
  <c r="BA10" i="4" s="1"/>
  <c r="E7" i="3" s="1"/>
  <c r="BC186" i="4"/>
  <c r="G13" i="3" s="1"/>
  <c r="BB249" i="4"/>
  <c r="F19" i="3" s="1"/>
  <c r="I186" i="4"/>
  <c r="BE196" i="4"/>
  <c r="I15" i="3" s="1"/>
  <c r="BB198" i="4"/>
  <c r="BB200" i="4" s="1"/>
  <c r="F16" i="3" s="1"/>
  <c r="G196" i="4"/>
  <c r="G249" i="4"/>
  <c r="C19" i="17" l="1"/>
  <c r="C22" i="17" s="1"/>
  <c r="G16" i="9"/>
  <c r="C18" i="8" s="1"/>
  <c r="I12" i="15"/>
  <c r="C21" i="14" s="1"/>
  <c r="H12" i="15"/>
  <c r="C17" i="14" s="1"/>
  <c r="C23" i="17"/>
  <c r="F30" i="17" s="1"/>
  <c r="H26" i="1" s="1"/>
  <c r="I26" i="1" s="1"/>
  <c r="G12" i="15"/>
  <c r="C18" i="14" s="1"/>
  <c r="E12" i="15"/>
  <c r="C15" i="14" s="1"/>
  <c r="I24" i="3"/>
  <c r="C21" i="2" s="1"/>
  <c r="G15" i="6"/>
  <c r="C18" i="5" s="1"/>
  <c r="F12" i="15"/>
  <c r="C16" i="14" s="1"/>
  <c r="C19" i="11"/>
  <c r="C22" i="11" s="1"/>
  <c r="C23" i="11" s="1"/>
  <c r="H16" i="9"/>
  <c r="C17" i="8" s="1"/>
  <c r="E16" i="9"/>
  <c r="C15" i="8" s="1"/>
  <c r="F16" i="9"/>
  <c r="C16" i="8" s="1"/>
  <c r="H15" i="6"/>
  <c r="C17" i="5" s="1"/>
  <c r="E15" i="6"/>
  <c r="C15" i="5" s="1"/>
  <c r="H24" i="3"/>
  <c r="C17" i="2" s="1"/>
  <c r="F24" i="3"/>
  <c r="C16" i="2" s="1"/>
  <c r="G24" i="3"/>
  <c r="C18" i="2" s="1"/>
  <c r="E24" i="3"/>
  <c r="C15" i="2" s="1"/>
  <c r="C19" i="5" l="1"/>
  <c r="C22" i="5" s="1"/>
  <c r="C23" i="5" s="1"/>
  <c r="F30" i="5" s="1"/>
  <c r="H22" i="1" s="1"/>
  <c r="I22" i="1" s="1"/>
  <c r="F22" i="1" s="1"/>
  <c r="F30" i="11"/>
  <c r="H24" i="1" s="1"/>
  <c r="I24" i="1" s="1"/>
  <c r="F24" i="1" s="1"/>
  <c r="C19" i="14"/>
  <c r="C22" i="14" s="1"/>
  <c r="C23" i="14" s="1"/>
  <c r="F30" i="14" s="1"/>
  <c r="H25" i="1" s="1"/>
  <c r="I25" i="1" s="1"/>
  <c r="F25" i="1" s="1"/>
  <c r="F31" i="17"/>
  <c r="F34" i="17" s="1"/>
  <c r="F26" i="1"/>
  <c r="C19" i="8"/>
  <c r="C22" i="8" s="1"/>
  <c r="C23" i="8" s="1"/>
  <c r="F30" i="8" s="1"/>
  <c r="C19" i="2"/>
  <c r="C22" i="2" s="1"/>
  <c r="C23" i="2" s="1"/>
  <c r="F30" i="2" s="1"/>
  <c r="F31" i="5" l="1"/>
  <c r="F34" i="5" s="1"/>
  <c r="F31" i="8"/>
  <c r="F34" i="8" s="1"/>
  <c r="H23" i="1"/>
  <c r="F31" i="11"/>
  <c r="F34" i="11" s="1"/>
  <c r="F31" i="14"/>
  <c r="F34" i="14" s="1"/>
  <c r="F31" i="2"/>
  <c r="F34" i="2" s="1"/>
  <c r="H21" i="1"/>
  <c r="I23" i="1" l="1"/>
  <c r="F23" i="1" s="1"/>
  <c r="I21" i="1"/>
  <c r="F21" i="1" s="1"/>
  <c r="H27" i="1"/>
  <c r="H32" i="1" s="1"/>
  <c r="I27" i="1" l="1"/>
  <c r="F27" i="1"/>
  <c r="I32" i="1"/>
  <c r="I33" i="1" s="1"/>
  <c r="H33" i="1"/>
  <c r="I38" i="1" s="1"/>
  <c r="F32" i="1" l="1"/>
  <c r="F33" i="1" s="1"/>
  <c r="I39" i="1"/>
  <c r="I40" i="1" s="1"/>
  <c r="J22" i="1" l="1"/>
  <c r="J33" i="1"/>
  <c r="J23" i="1"/>
  <c r="J26" i="1"/>
  <c r="J21" i="1"/>
  <c r="J27" i="1"/>
  <c r="J24" i="1"/>
  <c r="J32" i="1"/>
  <c r="J25" i="1"/>
</calcChain>
</file>

<file path=xl/sharedStrings.xml><?xml version="1.0" encoding="utf-8"?>
<sst xmlns="http://schemas.openxmlformats.org/spreadsheetml/2006/main" count="2357" uniqueCount="921">
  <si>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</si>
  <si>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</si>
  <si>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</si>
  <si>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</si>
  <si>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</si>
  <si>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</si>
  <si>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</si>
  <si>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</si>
  <si>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</si>
  <si>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</si>
  <si>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</si>
  <si>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</si>
  <si>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</si>
  <si>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</si>
  <si>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</si>
  <si>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</si>
  <si>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</si>
  <si>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</si>
  <si>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</si>
  <si>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</si>
  <si>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</si>
  <si>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</si>
  <si>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</si>
  <si>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</si>
  <si>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</si>
  <si>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</si>
  <si>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</si>
  <si>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</si>
  <si>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</si>
  <si>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</si>
  <si>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</si>
  <si>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</si>
  <si>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</si>
  <si>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</si>
  <si>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</si>
  <si>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</si>
  <si>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</si>
  <si>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</si>
  <si>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</si>
  <si>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</si>
  <si>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</si>
  <si>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</si>
  <si>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</si>
  <si>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</si>
  <si>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</si>
  <si>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</si>
  <si>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</si>
  <si>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</si>
  <si>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</si>
  <si>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</si>
  <si>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</si>
  <si>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</si>
  <si>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</si>
  <si>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</si>
  <si>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</si>
  <si>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</si>
  <si>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</si>
  <si>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</si>
  <si>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</si>
  <si>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</si>
  <si>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</si>
  <si>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</si>
  <si>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</si>
  <si>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</si>
  <si>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</si>
  <si>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</si>
  <si>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</si>
  <si>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</si>
  <si>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</si>
  <si>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</si>
  <si>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</si>
  <si>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</si>
  <si>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</si>
  <si>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</si>
  <si>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</si>
  <si>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</si>
  <si>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</si>
  <si>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</si>
  <si>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</si>
  <si>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</si>
  <si>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</si>
  <si>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</si>
  <si>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</si>
  <si>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</si>
  <si>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</si>
  <si>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</si>
  <si>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</si>
  <si>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</si>
  <si>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</si>
  <si>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</si>
  <si>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</si>
  <si>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</si>
  <si>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</si>
  <si>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</si>
  <si>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</si>
  <si>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</si>
  <si>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</si>
  <si>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</si>
  <si>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</si>
  <si>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Zateplení ZŠ Nové Sedlo - č.p. 217, Masarykova ul.</t>
  </si>
  <si>
    <t>01</t>
  </si>
  <si>
    <t>Zateplení ZŠ Nové Sedlo - č.p. 217</t>
  </si>
  <si>
    <t>01 Zateplení ZŠ Nové Sedlo - č.p. 217</t>
  </si>
  <si>
    <t>m3</t>
  </si>
  <si>
    <t>RO 01</t>
  </si>
  <si>
    <t>Zateplení obv. pláště dle EA</t>
  </si>
  <si>
    <t>3</t>
  </si>
  <si>
    <t>Svislé a kompletní konstrukce</t>
  </si>
  <si>
    <t>3 Svislé a kompletní konstrukce</t>
  </si>
  <si>
    <t>317235811</t>
  </si>
  <si>
    <t>Doplnění zdiva hlavních a kordonových říms cihlami s použitím suché maltové směsi</t>
  </si>
  <si>
    <t>0,1031+0,0825+0,0619</t>
  </si>
  <si>
    <t>4</t>
  </si>
  <si>
    <t>Vodorovné konstrukce</t>
  </si>
  <si>
    <t>4 Vodorovné konstrukce</t>
  </si>
  <si>
    <t>411121232</t>
  </si>
  <si>
    <t>Osazování stropních desek š. do 60, dl. do 180 cm včetně dodávky PZD 29/10   149x29x9</t>
  </si>
  <si>
    <t>kus</t>
  </si>
  <si>
    <t>Zastřešení HUP na západní straně objektu:4</t>
  </si>
  <si>
    <t>61</t>
  </si>
  <si>
    <t>Upravy povrchů vnitřní</t>
  </si>
  <si>
    <t>61 Upravy povrchů vnitřní</t>
  </si>
  <si>
    <t>612403386</t>
  </si>
  <si>
    <t xml:space="preserve">Hrubá výplň rýh ve stěnách do 10x10cm maltou z SMS </t>
  </si>
  <si>
    <t>m</t>
  </si>
  <si>
    <t>zához kabelu v "husím krku" u vstupní branky Denního centra Žirafa:5</t>
  </si>
  <si>
    <t>612423521</t>
  </si>
  <si>
    <t xml:space="preserve">Omítka rýh stěn MV o šířce do 15 cm, hladká </t>
  </si>
  <si>
    <t>m2</t>
  </si>
  <si>
    <t>zához kabelu v "husím krku" u vstupní branky Denního centra Žirafa:5*0,15</t>
  </si>
  <si>
    <t>62</t>
  </si>
  <si>
    <t>Úpravy povrchů vnější</t>
  </si>
  <si>
    <t>62 Úpravy povrchů vnější</t>
  </si>
  <si>
    <t>620471112</t>
  </si>
  <si>
    <t xml:space="preserve">Vně om silikon tenkovrstvá zatíraná zrn. do 2mm </t>
  </si>
  <si>
    <t>Cena musí zohledňovat navržené stupně barevnosti - viz projektová dokumentace.</t>
  </si>
  <si>
    <t>6204711R1</t>
  </si>
  <si>
    <t>Přípl. za zvýš. prac. při barev. rozčlenění fasády barevné zvýraznění bosáží, říms, apod.</t>
  </si>
  <si>
    <t>620471811</t>
  </si>
  <si>
    <t xml:space="preserve">Nátěr základní pen silikon </t>
  </si>
  <si>
    <t>620991121</t>
  </si>
  <si>
    <t xml:space="preserve">Zakrývání výplní vnějších otvorů z lešení </t>
  </si>
  <si>
    <t>severní strana (A1, P1):(2,35*2,82+1,55)+(14+16+16)*(1,2*2,35)</t>
  </si>
  <si>
    <t>západní strana (P1):(8+2+8+8)*(1,2*2,35)</t>
  </si>
  <si>
    <t>jižní strana - jižní podhled (A2, P1, P4, P7, P8):(1*1*1,97)+(19*1,2*2,35)+(2*1,2*1,8)+(2*1,2*1,2)+(1*1,2*0,6)</t>
  </si>
  <si>
    <t>jižní strana - vnitřní pohled (P1, P2, P3, P4, dveř. Žirafa, okno v zad.tr.):(22*1,2*2,35)+(18*0,9*1,8)+(2*1*1,3)+(2*1,2*1,8)+(1*1,2*2,2)+(1*0,4*0,6)</t>
  </si>
  <si>
    <t>východní strana (P1, P4, P5, dveře MŠ):(5+4+4)*(1,2*2,35)+(2*1,2*1,8)+(1*0,45*0,8)+(1*1,65*2,2)</t>
  </si>
  <si>
    <t>620991125</t>
  </si>
  <si>
    <t xml:space="preserve">Příplatek za zakrývání otvorů z lešeňové klece </t>
  </si>
  <si>
    <t>622135001</t>
  </si>
  <si>
    <t xml:space="preserve">Vyrovnání vně stěna VC malta tl -10 mm </t>
  </si>
  <si>
    <t>vyrovnání plochy po odsekání šambrán, říms a ostatních předsazených prvků:18,4752+105,1265+68,4675+143,8218</t>
  </si>
  <si>
    <t>622311133</t>
  </si>
  <si>
    <t xml:space="preserve">Zateplovací systém, fasáda, EPS F tl.120 mm </t>
  </si>
  <si>
    <t>Položka obsahuje: nanesení lepicího tmelu na izolační desky, nalepení desek, zajištění talířovými hmoždinkami (6 ks/m2).</t>
  </si>
  <si>
    <t>622405912</t>
  </si>
  <si>
    <t>KZS soklová lišta tl 1mm materiál ve specifikaci</t>
  </si>
  <si>
    <t>zakládací lišta nad soklovou římsou:43,1+29,6+19-2,35+2*0,25</t>
  </si>
  <si>
    <t>622405932</t>
  </si>
  <si>
    <t>KZS rohová lišta Al 10x10cm+tkanina materiál ve specifikaci</t>
  </si>
  <si>
    <t>stavební výplně:897,06</t>
  </si>
  <si>
    <t>ostatní svislé a vodorovné hrany:413,504</t>
  </si>
  <si>
    <t>622405941</t>
  </si>
  <si>
    <t>KZS začišťovací okenní lišta materiál ve specifikaci</t>
  </si>
  <si>
    <t>A1:2*2,82+2,5</t>
  </si>
  <si>
    <t>A2:2*1,87+1</t>
  </si>
  <si>
    <t>dveře Žirafa:2*2,2+1,2</t>
  </si>
  <si>
    <t>dveře MŠ:2*2,2+1,65</t>
  </si>
  <si>
    <t>P1:126*(2*2,35+1,2)</t>
  </si>
  <si>
    <t>P2:18*(2*1,8+0,9)</t>
  </si>
  <si>
    <t>P3:2*(2*1,3+1)</t>
  </si>
  <si>
    <t>P4:6*(2*1,8+1,2)</t>
  </si>
  <si>
    <t>P5:1*(2*0,8+0,45)</t>
  </si>
  <si>
    <t>P7:2*(2*1,2+1,2)</t>
  </si>
  <si>
    <t>P8:1*(2*0,6+1,2)</t>
  </si>
  <si>
    <t>okno v zadním traktu:1*(2*0,6*0,4)</t>
  </si>
  <si>
    <t>622405943</t>
  </si>
  <si>
    <t>KZS lišta nadpraží s nosem a tkaninou materiál ve specifikaci</t>
  </si>
  <si>
    <t>A1:2,5</t>
  </si>
  <si>
    <t>A2:1</t>
  </si>
  <si>
    <t>dveře Žirafa:1,2</t>
  </si>
  <si>
    <t>dveře MŠ:1,65</t>
  </si>
  <si>
    <t>P1:126*1,2</t>
  </si>
  <si>
    <t>P2:18*0,9</t>
  </si>
  <si>
    <t>P3:2*1</t>
  </si>
  <si>
    <t>P4:6*1,2</t>
  </si>
  <si>
    <t>P5:1*0,45</t>
  </si>
  <si>
    <t>P7:2*1,2</t>
  </si>
  <si>
    <t>P8:1*1,2</t>
  </si>
  <si>
    <t>okno v zadním traktu:1*0,4</t>
  </si>
  <si>
    <t>622422111</t>
  </si>
  <si>
    <t xml:space="preserve">Oprava vnějších omítek vápen. hladk. II, do 10 % </t>
  </si>
  <si>
    <t>celková plocha dle metodiky výpočtu EA:1923,503</t>
  </si>
  <si>
    <t>odečet zcela vyspravované plochy:-335,891-0,75</t>
  </si>
  <si>
    <t>622422211</t>
  </si>
  <si>
    <t xml:space="preserve">Oprava vnějších omítek vápen. hladk. II, do 20 % </t>
  </si>
  <si>
    <t>lokální opravy soklové a dělící římsy, zejména v místech doplnění římsového zdiva:(43,1+29,6+19)*2*0,5</t>
  </si>
  <si>
    <t>622481211</t>
  </si>
  <si>
    <t>Montáž výztužné sítě (perlinky) do stěrky-stěny včetně výztužné sítě a stěrkového tmelu</t>
  </si>
  <si>
    <t>Položka obsahuje: přebroušení desek, natažení stěrky, vtlačení výztužné tkaniny (1,15 m2/m2), přehlazení stěrky.</t>
  </si>
  <si>
    <t>6224812R1</t>
  </si>
  <si>
    <t xml:space="preserve">Příplatek za zvýšenou pracnost - vstupní průčelí </t>
  </si>
  <si>
    <t>Cena zahrnuje náklady za zvýšenou pracnost souvisejíví s maimálním dodržením tvaru vstupního průčelí (pilastrů, hlavic pilastrů, nadvchodové římsy, klenby) při montáži izolantu a následné povrchové úpravě včetně aplikace tenkovrstvé omítky).</t>
  </si>
  <si>
    <t>622611101</t>
  </si>
  <si>
    <t>Nátěr 1xpenetr vně stěna pod skladbu KZS</t>
  </si>
  <si>
    <t>622903110</t>
  </si>
  <si>
    <t xml:space="preserve">Mytí vně omítek slož 1-2 tlak.vodou </t>
  </si>
  <si>
    <t>severní strana:(43,1*12,9)-137,897</t>
  </si>
  <si>
    <t>západní strana :(29,6*12,9)+(7,35*4,1)+(7,35*1,45)/2-73,32</t>
  </si>
  <si>
    <t>jižní strana - jižní podhled :(11,5*4,1)+(11,5*7,2)+(4,375*12,9)+(11,45*12,9)+(4,375*12,9)+(11,4*12,9)+(11,4*1,6)/2-63,47</t>
  </si>
  <si>
    <t>jižní strana - vnitřní pohled  :(7,2*12,9)+(9*3,6)+(7,35*4,1)+(7,35*1,45)/2+(17,8*12,9)+2*(6,1*12,9)-101</t>
  </si>
  <si>
    <t>východní strana :(9*3,6)+(19*12,9)-44,97</t>
  </si>
  <si>
    <t>odečet nadsoklové části HUP:-1,2*0,6</t>
  </si>
  <si>
    <t>odečet pilířku vstupní brany MŠ:-0,35*1,05</t>
  </si>
  <si>
    <t>629451112</t>
  </si>
  <si>
    <t xml:space="preserve">Vyrovnávací vrstva MC šířky do 30 cm </t>
  </si>
  <si>
    <t xml:space="preserve"> :126*1,2+18*0,9+2*1+6*1,2+1*0,45+2*1,2+1*1,2+1*0,4</t>
  </si>
  <si>
    <t>629 99-9999</t>
  </si>
  <si>
    <t xml:space="preserve">Odtrhové zkoušky - min. 2 místa </t>
  </si>
  <si>
    <t>kpl</t>
  </si>
  <si>
    <t>Fasád. prvek F1</t>
  </si>
  <si>
    <t>Složený fasádní prvek F1 dle výkr. dokumentace 1660x2965 mm (1 prvek = 1,83 m2), D+M, nátěr</t>
  </si>
  <si>
    <t xml:space="preserve">severní strana:14 </t>
  </si>
  <si>
    <t>západní strana:11</t>
  </si>
  <si>
    <t>východní strana:7</t>
  </si>
  <si>
    <t>Fasád. prvek F2</t>
  </si>
  <si>
    <t>Složený fasádní prvek F2 dle výkr. dokumentace 1600*2800 mm (1 prvek = 1,39 m2), D+M, nátěr</t>
  </si>
  <si>
    <t>severní strana:12</t>
  </si>
  <si>
    <t>Fasád. prvek F3</t>
  </si>
  <si>
    <t>Složený fasádní prvek F3 dle výkr. dokumentace 1599x2965 mm (1 prvek = 1,39 m2), D+M, nátěr</t>
  </si>
  <si>
    <t>severní strana:16</t>
  </si>
  <si>
    <t>Fasád. prvek F4</t>
  </si>
  <si>
    <t>Složený fasádní prvek F4 dle výkr. dokumentace 1500x3225 mm (1 prvek = 1,749 m2), D+M, nátěr</t>
  </si>
  <si>
    <t>severní strana:2</t>
  </si>
  <si>
    <t>Fasád. prvek F5</t>
  </si>
  <si>
    <t>Složený fasádní prvek F5 dle výkr. dokumentace 3090x3225 mm (1 prvek = 3,057 m2), D+M, nátěr</t>
  </si>
  <si>
    <t>severní strana:1</t>
  </si>
  <si>
    <t>Fasád. prvek P</t>
  </si>
  <si>
    <t>Fasádní profil průběžný tl. 20 mm, v. 200 mm D+M, nátěr</t>
  </si>
  <si>
    <t>průběžné římsy mezi okny:(43,1-2,43-14*1,4+29,6-11*1,4+19-7*1,4)*5</t>
  </si>
  <si>
    <t>28350112</t>
  </si>
  <si>
    <t>Profil okenní začišťovací s tkaninou</t>
  </si>
  <si>
    <t>prořez 20%:897,06*1,2</t>
  </si>
  <si>
    <t>283502050</t>
  </si>
  <si>
    <t>Profil nadokenní plastový s nosem a tkaninou</t>
  </si>
  <si>
    <t>prořez 20%:187,4*1,2</t>
  </si>
  <si>
    <t>553927490</t>
  </si>
  <si>
    <t>Lišta zakládací pro fasád. desky tl.120 mm</t>
  </si>
  <si>
    <t>prořez 10%:89,85*1,1</t>
  </si>
  <si>
    <t>55392750.A</t>
  </si>
  <si>
    <t>Lišta rohová AL s tkaninou 10/10 /2,5 m</t>
  </si>
  <si>
    <t>prořez 20%:1310,564*1,2</t>
  </si>
  <si>
    <t>9</t>
  </si>
  <si>
    <t>Ostatní konstrukce, bourání</t>
  </si>
  <si>
    <t>9 Ostatní konstrukce, bourání</t>
  </si>
  <si>
    <t>999 99-R001</t>
  </si>
  <si>
    <t>Číslo popisné "217" demontáž, výroba, D+M</t>
  </si>
  <si>
    <t>Dmtž č.p. "217", D+M nového č.p. na novou fasádu stejného tvaru a barevnosti, smaltovaný plech - umístění vpravo od vstupního portálu ZŠ.</t>
  </si>
  <si>
    <t>999 99-R002</t>
  </si>
  <si>
    <t>Státní znak demontáž, výroba, D+M</t>
  </si>
  <si>
    <t>Dmtž. státního znaku, D+M nového státního znaku, rozm. 370x430, smaltovaný, nerez šrouby - umístění vpravo od vstupního portálu ZŠ, pod č.p. "217" a dále na levém rohu čelního pohledu nad cedulí "1. MATEŘSKÁ ŠKOLA".</t>
  </si>
  <si>
    <t>999 99-R003</t>
  </si>
  <si>
    <t>Cedule "ZÁKLADNÍ ŠKOLA" demontáž, výroba, D+M</t>
  </si>
  <si>
    <t>Dmtž. cedule "ZÁKLADNÍ ŠKOLA", D+M nové cedule rozm. 800x400 mm, smaltovaná, nerez šrouby - umístění vpravo od vstupního portálu ZŠ.</t>
  </si>
  <si>
    <t>999 99-R004</t>
  </si>
  <si>
    <t>Cedule "ŠKOLNÍ DRUŽINA" demontáž, výroba, D+M</t>
  </si>
  <si>
    <t>Dmtž. cedule "ŠKOLNÍ DRUŽINA", D+M nové cedule rozm. 800x400 mm, smaltovaná, nerez šrouby - umístění vlevo od vstupního portálu ZŠ.</t>
  </si>
  <si>
    <t>999 99-R005</t>
  </si>
  <si>
    <t>Cedule "1. MATEŘSKÁ ŠKOLA" demontáž, výroba, D+M</t>
  </si>
  <si>
    <t>Dmtž. cedule "1. MATEŘSKÁ ŠKOLA....", D+M nové cedule se stejným textem, rozm. 800x400 mm, smaltovaná, nerez šrouby - umístění na levém rohu čelního pohledu u vstupní branky MŠ.</t>
  </si>
  <si>
    <t>999 99-R006</t>
  </si>
  <si>
    <t>Poštovní schránka "Denní centrum Žirafa" demontáž a zpětná montáž</t>
  </si>
  <si>
    <t>Dmtž. pošt. schránky "Denní centrum Žirafa", zpětná montáž na novou fasádu vč. kotvících nerez. prvků - umístění na západní fasádě vedle zvonkového tabla.</t>
  </si>
  <si>
    <t>999 99-R007</t>
  </si>
  <si>
    <t>Cedule "Denní centrum Žirafa" demontáž a zpětná montáž</t>
  </si>
  <si>
    <t>Dmtž. cedule "Denní centrum Žirafa...", zpětná montáž na novou fasádu s dodávkou nerez. kotvení - umístění vlevo od vstupu "Denní centrum Žirafa".</t>
  </si>
  <si>
    <t>999 99-R008</t>
  </si>
  <si>
    <t>Poštovní schránka "MŠ" demontáž a zpětná montáž</t>
  </si>
  <si>
    <t>Dmtž. pošt. schránky "MŠ" a zpětná montáž na novou fasádu vč. kotvících nerez. prvků - umístění vpravo od vstupu MŠ.</t>
  </si>
  <si>
    <t>999 99-R009</t>
  </si>
  <si>
    <t>Skříňka TELECOM úprava VKZS, lištování</t>
  </si>
  <si>
    <t>Úprava VKZS (vč. ochr. lišt Al a povrchové úpravy vzniklých hran)  okolo skříňky TELECOM vč. vyvedení kabelů v plast. liště po mtž. VKZS - umístění vpravo od vstupu MŠ v 1.NP. Celková délka zalištování - 60 bm.</t>
  </si>
  <si>
    <t>999 99-R010</t>
  </si>
  <si>
    <t>Skříňka ELEKTRO úprava VKZS</t>
  </si>
  <si>
    <t>Úprava VKZS (vč. ochr. lišt Al a povrchové úpravy vzniklých hran) okolo skříňky elektro v 1.NP čelního pohledu v 1.NP.</t>
  </si>
  <si>
    <t>999 99-R011</t>
  </si>
  <si>
    <t xml:space="preserve">STŘEŠNÍ HODINY </t>
  </si>
  <si>
    <t>Vyčištění ciferníku střešních hodin, nátěr ručiček.</t>
  </si>
  <si>
    <t>999 99-R012</t>
  </si>
  <si>
    <t>Dvířka 260x480 mm úprava VKZS, nátěr dvířek</t>
  </si>
  <si>
    <t>Úprava VKZS (vč. ochr. lišt Al a povrchové úpravy vzniklých hran) okolo skříňky plech. dvířek 260x480 mm, včetně jejich odrezivění, odmaštění a nátěru - umístění vlevo od dveří A.2</t>
  </si>
  <si>
    <t>999 99-R013</t>
  </si>
  <si>
    <t>Dvířka RP1 590x780 mm úprava VKZS, nátěr dvířek</t>
  </si>
  <si>
    <t>Úprava VKZS (vč. ochr. lišt Al a povrchové úpravy vzniklých hran) okolo dvířek RP1 590x780 mm včetně odrezivění, odmaštění a nátěru - umístění vpravo od vstupu "Denní centrum Žirafa", cena musí zahrnovat i označení "RP1" a zasekání kabelu (dosud v liště) do fasády s povrchovou úpravou v délce 2 bm.</t>
  </si>
  <si>
    <t>999 99-R014</t>
  </si>
  <si>
    <t xml:space="preserve">Prodloužení a zakrytkování krabice </t>
  </si>
  <si>
    <t>Prodloužení krabice ve fasádě před mtž. VKZS - umístění vpravo nad přístřeškem vstupu "Denní centrum Žirafa", následné zakrytkování.</t>
  </si>
  <si>
    <t>999 99-R015</t>
  </si>
  <si>
    <t>Dvířka HUP 450x850 mm nátěr</t>
  </si>
  <si>
    <t>Očištění, odmaštění a odrezivění dvířek přístavku "Hlavní uzávěr plynu" 450x850 mm, nový nátěr.</t>
  </si>
  <si>
    <t>999 99-R016</t>
  </si>
  <si>
    <t>SCHRÁNKA - umístěná u vstupního portálu A1 na fasádě, D+M vč. nerez. kotev. mater.</t>
  </si>
  <si>
    <t>94</t>
  </si>
  <si>
    <t>Lešení a stavební výtahy</t>
  </si>
  <si>
    <t>94 Lešení a stavební výtahy</t>
  </si>
  <si>
    <t>941941032</t>
  </si>
  <si>
    <t xml:space="preserve">Montáž lešení leh.řad.s podlahami,š.do 1 m, H 30 m </t>
  </si>
  <si>
    <t xml:space="preserve">Cena musí obsahovat současně opatření proti znečištění zpevněných ploch, které se v rámci této stavební akce nebudou dále upravovat - živičné plochy, zámkové dlažby, štěrkový okapový chodníček (např. geotextílií). </t>
  </si>
  <si>
    <t>668,2+473,9+663+665,95+323,6</t>
  </si>
  <si>
    <t>941941192</t>
  </si>
  <si>
    <t xml:space="preserve">Příplatek za každý měsíc použití lešení k pol.1032 </t>
  </si>
  <si>
    <t>Skutečnou cenu musí zhotovitel dodovit ze své vlastní termínové nabídky a HMG stavebních prací.</t>
  </si>
  <si>
    <t>941941832</t>
  </si>
  <si>
    <t xml:space="preserve">Demontáž lešení leh.řad.s podlahami,š.1 m, H 30 m </t>
  </si>
  <si>
    <t>944944011</t>
  </si>
  <si>
    <t xml:space="preserve">Montáž ochranné sítě z umělých vláken </t>
  </si>
  <si>
    <t>944944031</t>
  </si>
  <si>
    <t xml:space="preserve">Příplatek za každý měsíc použití sítí k pol. 4011 </t>
  </si>
  <si>
    <t>944944081</t>
  </si>
  <si>
    <t xml:space="preserve">Demontáž ochranné sítě z umělých vláken </t>
  </si>
  <si>
    <t>944945012</t>
  </si>
  <si>
    <t xml:space="preserve">Montáž záchytné stříšky, šířky do 2 m </t>
  </si>
  <si>
    <t>944945013</t>
  </si>
  <si>
    <t xml:space="preserve">Montáž záchytné stříšky, šířky nad 2 m </t>
  </si>
  <si>
    <t>4+4</t>
  </si>
  <si>
    <t>944945192</t>
  </si>
  <si>
    <t xml:space="preserve">Příplatek za každý měsíc použ.stříšky, k pol. 5012 </t>
  </si>
  <si>
    <t>944945193</t>
  </si>
  <si>
    <t xml:space="preserve">Příplatek za každý měsíc použ.stříšky, k pol. 5013 </t>
  </si>
  <si>
    <t>944945812</t>
  </si>
  <si>
    <t xml:space="preserve">Demontáž záchytné stříšky, šířky do 2 m </t>
  </si>
  <si>
    <t>944945813</t>
  </si>
  <si>
    <t xml:space="preserve">Demontáž záchytné stříšky, šířky nad 2 m </t>
  </si>
  <si>
    <t>96</t>
  </si>
  <si>
    <t>Bourání konstrukcí</t>
  </si>
  <si>
    <t>96 Bourání konstrukcí</t>
  </si>
  <si>
    <t>966032921</t>
  </si>
  <si>
    <t xml:space="preserve">Odsekání říms okenních předsazených nad 8 cm </t>
  </si>
  <si>
    <t>nadokenní vodorovné římsy výplní ve 2.NP včetně říms trojúhelníkové tvaru ve střední části čelního pohledu:(14+11+7)*1,6+1*3,2+7,184</t>
  </si>
  <si>
    <t>967031741</t>
  </si>
  <si>
    <t xml:space="preserve">Přisekání plošné zdiva cihelného na MC tl. 5 cm </t>
  </si>
  <si>
    <t>Průběžné "bosáže" (čelní a boční pohledy) v ploše 1.NP a na rozích čelní pohled/boční pohledy v celé výšce + spodní část dělící římsy. Předsazení činí 20 mm, max. výška prvků dosahuje 250 mm.</t>
  </si>
  <si>
    <t>spodní průběžná římsa:(43,1-2,43+29,6-1,2+19)*0,2</t>
  </si>
  <si>
    <t>průběžné římsy mezi okny:(43,1-2,43-14*1,4+29,6-11*1,4+19-7*1,4)*5*0,25</t>
  </si>
  <si>
    <t>rohové bosáže:(24+12+12)*0,75*0,25</t>
  </si>
  <si>
    <t>spodní část dělící římsy:(43,1+29,6+19)*0,25</t>
  </si>
  <si>
    <t>967032974</t>
  </si>
  <si>
    <t xml:space="preserve">Odsekání plošných fasádních prvků předsaz. do 8 cm </t>
  </si>
  <si>
    <t>průběžná římsa nad okny 3.NP čelního a bočních pohledů:(43,1+29,6+19)*0,45</t>
  </si>
  <si>
    <t>průběžná římsa v zadním traktu nad okny 3.NP:(11,5+17,8+4,375+6,1+1,5+1,5+6,1+4,375+7,2)*0,45</t>
  </si>
  <si>
    <t>967033962</t>
  </si>
  <si>
    <t xml:space="preserve">Odsekání okenních obrub předsazených do 5 cm </t>
  </si>
  <si>
    <t>stávající šambrány výplně v 1.NP kolem celého jejího obvodu v tl. 30 mm vč. ozdobných prvků ve sviclých částech (6 ks á výplň) v tl. 50 mm:(14+11+7)*2*(1,7+2,35)*0,25</t>
  </si>
  <si>
    <t>stávající šambrány výplně v 2.-3.NP kolem celého jejího obvodu v tl. 30 mm :(32+11+14)*(2*2,35+1,7)*0,2</t>
  </si>
  <si>
    <t>ozdobné plastické hlavice nad okny 1. a 3.NP:(30+11+14)*0,329*0,335</t>
  </si>
  <si>
    <t>976074121</t>
  </si>
  <si>
    <t>Vybourání kotevních želez zeď cihelná MVC včetně záhozu a omítnutí rýhy MVC</t>
  </si>
  <si>
    <t>Vysekání konzol elektrických rozvodů na fasádě, 1 ks na čelním pohledu - aktivní připojení, 1 ks na západním bočním pohledu a 2 ks na východním bočním pohledu - neaktivní.</t>
  </si>
  <si>
    <t>978015221</t>
  </si>
  <si>
    <t xml:space="preserve">Otlučení omítek vnějších MVC v složit.1-4 do 10 % </t>
  </si>
  <si>
    <t>1923,503-18,4752-105,1265-68,4675-143,8218-0,75</t>
  </si>
  <si>
    <t>99</t>
  </si>
  <si>
    <t>Staveništní přesun hmot</t>
  </si>
  <si>
    <t>99 Staveništní přesun hmot</t>
  </si>
  <si>
    <t>999281211</t>
  </si>
  <si>
    <t xml:space="preserve">Přesun hmot, opravy vněj. plášťů výšky do 25 m </t>
  </si>
  <si>
    <t>t</t>
  </si>
  <si>
    <t>721</t>
  </si>
  <si>
    <t>Kanalizace</t>
  </si>
  <si>
    <t>721 Kanalizace</t>
  </si>
  <si>
    <t>721242110</t>
  </si>
  <si>
    <t>Lapač střešních splavenin HL600/2 DN 125 D+M, přípomoci</t>
  </si>
  <si>
    <t>Lapač střešních splavenin DN125 s otáčivým kulovým kloubem na odtoku, s košem pro zachytávání nečistot, se suchou a nezámrznou klapkou proti zápachu, čistícím víčkem a vylamovacími těsnícími kroužky pro připojení potrubních svodů d75, 90, 100, 110 a 120mm.</t>
  </si>
  <si>
    <t>Cena musí zahrnovat i náklady stavebních přípomocí související s osazením lapače střešních splavenin do daného krytu komunikace a napojení na kanalizaci.</t>
  </si>
  <si>
    <t>721242804</t>
  </si>
  <si>
    <t xml:space="preserve">Demontáž lapače střešních splavenin DN 125 </t>
  </si>
  <si>
    <t>998721203</t>
  </si>
  <si>
    <t xml:space="preserve">Přesun hmot pro kanalizaci, výšky do 24 m </t>
  </si>
  <si>
    <t>722</t>
  </si>
  <si>
    <t>Vnitřní vodovod</t>
  </si>
  <si>
    <t>722 Vnitřní vodovod</t>
  </si>
  <si>
    <t>7221700R1R00</t>
  </si>
  <si>
    <t xml:space="preserve">ZAHRADNÍ VODOVOD - v zadním traktu objektu </t>
  </si>
  <si>
    <t>Cena musí zahrnutovat zřízení vodovodního pilířku v zadním traktu objektu a jeho propojení s vodoinstal. v objektu.</t>
  </si>
  <si>
    <t>723</t>
  </si>
  <si>
    <t>Vnitřní plynovod</t>
  </si>
  <si>
    <t>723 Vnitřní plynovod</t>
  </si>
  <si>
    <t>72312R001R00</t>
  </si>
  <si>
    <t>Plynové potrubí, dmtž., úpravy, zpětná mtž., nátěr přípomoci</t>
  </si>
  <si>
    <t>Dmtž. plyn. potrubí do kuchyně včetně kotvení, zřízení prostupu mimo sklepní okno, zednické začištění, zpětná montáž na novou fasádu s nerez. ukotvením - umístění v zadním pohledu vpravo v 1.NP, celkové délka potrubí 8,8 bm, cena musí zahrnovat i nový nátěr potrubí žluté barvy, tlakovou zkoušku a revizi.</t>
  </si>
  <si>
    <t>998723203</t>
  </si>
  <si>
    <t xml:space="preserve">Přesun hmot pro vnitřní plynovod, výšky do 24 m </t>
  </si>
  <si>
    <t>764</t>
  </si>
  <si>
    <t>Konstrukce klempířské</t>
  </si>
  <si>
    <t>764 Konstrukce klempířské</t>
  </si>
  <si>
    <t>764211521</t>
  </si>
  <si>
    <t xml:space="preserve">Krytina TiZn svitky š 67cm -30° </t>
  </si>
  <si>
    <t>stříška konstrukce HUP:1,65</t>
  </si>
  <si>
    <t>764222590</t>
  </si>
  <si>
    <t xml:space="preserve">Prodloužení atiky střechy o tl. VKZS </t>
  </si>
  <si>
    <t xml:space="preserve">boční části jihozápadní přístavby :2*7,35+2*0,5 </t>
  </si>
  <si>
    <t>čelní část jihovýchodní přístavby:11,7+2*0,5</t>
  </si>
  <si>
    <t>764252501</t>
  </si>
  <si>
    <t>Žlab TiZn podokap půlkruh rš 250 jen zpětná montáž - stříška vstupu MŠ</t>
  </si>
  <si>
    <t>764352800</t>
  </si>
  <si>
    <t>Demontáž žlabů půlkruh. rovných, rš 250 mm, do 30° pro další použití</t>
  </si>
  <si>
    <t>žlaby - stříška MŠ:6</t>
  </si>
  <si>
    <t>764352810</t>
  </si>
  <si>
    <t xml:space="preserve">Demontáž žlabů půlkruh. rovných, rš 330 mm, do 30° </t>
  </si>
  <si>
    <t>žlaby - Mateřská školka:2*9</t>
  </si>
  <si>
    <t>žlaby - Denní centrum Žirafa:11,5</t>
  </si>
  <si>
    <t>764410850</t>
  </si>
  <si>
    <t xml:space="preserve">Demontáž oplechování parapetů,rš od 100 do 330 mm </t>
  </si>
  <si>
    <t>764421830</t>
  </si>
  <si>
    <t xml:space="preserve">Demontáž oplechování říms,rš od 100 do 200 mm </t>
  </si>
  <si>
    <t>dělící a průběžné římsy:(43,01+2*0,2+29,06+0,2+19,02)*2</t>
  </si>
  <si>
    <t>nadokenní římsy:(12+11+7)*1,6</t>
  </si>
  <si>
    <t>lomené nadokenní římsy:4*0,905+2*1,782</t>
  </si>
  <si>
    <t>764430850</t>
  </si>
  <si>
    <t xml:space="preserve">Demontáž oplechování zdí, rš do 800 mm </t>
  </si>
  <si>
    <t>architektonický prvek s hodinami  :9,6</t>
  </si>
  <si>
    <t>764454801</t>
  </si>
  <si>
    <t>Demontáž odpadních trub kruhových,D 75 a 100 mm pro další použití</t>
  </si>
  <si>
    <t>stříška MŠ:3,5</t>
  </si>
  <si>
    <t>764454802</t>
  </si>
  <si>
    <t xml:space="preserve">Demontáž odpadních trub kruhových, D 120 mm </t>
  </si>
  <si>
    <t>Cena musí zahrnovat i náklady související s opatřením zajištění odtoku vody ze střech po dobu realizace dle technické zprávy !</t>
  </si>
  <si>
    <t>svody:(2+2+5+2)*14+3*5</t>
  </si>
  <si>
    <t>764510560</t>
  </si>
  <si>
    <t xml:space="preserve">Oplechování parapetů TiZn rš 400 vč. rohů </t>
  </si>
  <si>
    <t>764521520</t>
  </si>
  <si>
    <t xml:space="preserve">Oplechování TiZn říms rš do 150 mm </t>
  </si>
  <si>
    <t>764521540</t>
  </si>
  <si>
    <t xml:space="preserve">Oplechování TiZn říms rš 250 mm </t>
  </si>
  <si>
    <t>soklová římsa:43,1-2,35+29,6-1,2+19</t>
  </si>
  <si>
    <t>764530560</t>
  </si>
  <si>
    <t xml:space="preserve">Oplechování TiZn zdí rš 800 mm </t>
  </si>
  <si>
    <t>764554501</t>
  </si>
  <si>
    <t>Odpadní trouby TiZn kruhové D 75 jen zpětná mtž s dod. prodl. kotv. a objímek</t>
  </si>
  <si>
    <t>764554503</t>
  </si>
  <si>
    <t>Odpadní trouby TiZn kruhové D 120 vč. objímek s prodl. kotvením, odskoků, kolen</t>
  </si>
  <si>
    <t>7645934R1</t>
  </si>
  <si>
    <t xml:space="preserve">Oplechování pilířku branky MŠ sv. 250x350 mm </t>
  </si>
  <si>
    <t>998764203</t>
  </si>
  <si>
    <t xml:space="preserve">Přesun hmot pro klempířské konstr., výšky do 24 m </t>
  </si>
  <si>
    <t>765</t>
  </si>
  <si>
    <t>Krytiny tvrdé</t>
  </si>
  <si>
    <t>765 Krytiny tvrdé</t>
  </si>
  <si>
    <t>765311810</t>
  </si>
  <si>
    <t>Demontáž krytiny z tašek na sucho, do suti vč. laťování</t>
  </si>
  <si>
    <t>stříška konstrukce HUP:1,416</t>
  </si>
  <si>
    <t>998765201</t>
  </si>
  <si>
    <t xml:space="preserve">Přesun hmot pro krytiny tvrdé, výšky do 6 m </t>
  </si>
  <si>
    <t>766</t>
  </si>
  <si>
    <t>Konstrukce truhlářské</t>
  </si>
  <si>
    <t>766 Konstrukce truhlářské</t>
  </si>
  <si>
    <t>766421821</t>
  </si>
  <si>
    <t xml:space="preserve">Demontáž obložení stropů palubkami </t>
  </si>
  <si>
    <t>čelní část jihozápadní přístavby a čelní jihovýchodního pravého podhledu (nad MŠ):17,388</t>
  </si>
  <si>
    <t>766421822</t>
  </si>
  <si>
    <t xml:space="preserve">Demontáž podkladových roštů obložení podhledů </t>
  </si>
  <si>
    <t>766422232</t>
  </si>
  <si>
    <t xml:space="preserve">Obložení podhledů PVC palubkami </t>
  </si>
  <si>
    <t>766427112</t>
  </si>
  <si>
    <t>Podkladový rošt pro obložení podhledů D+M</t>
  </si>
  <si>
    <t>61191688</t>
  </si>
  <si>
    <t>Palubka obkladová venkovní plastová, standard, barva hnědá</t>
  </si>
  <si>
    <t>prořez 15%:17,388*1,15</t>
  </si>
  <si>
    <t>998766203</t>
  </si>
  <si>
    <t xml:space="preserve">Přesun hmot pro truhlářské konstr., výšky do 24 m </t>
  </si>
  <si>
    <t>767</t>
  </si>
  <si>
    <t>Konstrukce zámečnické</t>
  </si>
  <si>
    <t>767 Konstrukce zámečnické</t>
  </si>
  <si>
    <t>767 99-R001</t>
  </si>
  <si>
    <t>Vlajkové držáky demontáž</t>
  </si>
  <si>
    <t>Dmtž. vlajkových držáků - umístění nad vstupním portálem mezi okny 1. a 2.NP.</t>
  </si>
  <si>
    <t>767 99-R002</t>
  </si>
  <si>
    <t>Středový vlajkový držák demontáž</t>
  </si>
  <si>
    <t>Dmtž. středového vlajkového držáku s přídavným úchytem - umístění nad vstupním portálem v prostoru fasádního prvku F5 uprostřed.</t>
  </si>
  <si>
    <t>767 99-R003</t>
  </si>
  <si>
    <t>Oplocení - západní strana úprava</t>
  </si>
  <si>
    <t>Demontáž ocelového úchytu oplocen z plechu délky 150 cm, tl. 5 mm, ukotveného do zdi 5xM8 (odšroubovat, vysekat kotvy, zednicky začistit), pletivo oplocení zkrátit v délce (výšce) 150 cm zastřižením dle tl. nové fasády, připevnit úchyt oplocení do nové fasády včetně dodávky  kotevního materiálu (nerez) a upevnit pletivo oplocení "přidrátováním".</t>
  </si>
  <si>
    <t>767 99-R004</t>
  </si>
  <si>
    <t>Oblouková stříška vstupu "Denní centrum Žirafa" demontáž, úprava, zpětná montáž</t>
  </si>
  <si>
    <t>Dmtž. obloukové stříšky vstupu "Denní centrum Žirafa" , úprava kotvicích prvků pro VKZS a zpětná mtž. na novou fasádu - umístění nad vstupem "Denní centrum Žirafa"</t>
  </si>
  <si>
    <t>767 99-R005</t>
  </si>
  <si>
    <t>Větrací mřížka 150x150 mm demontáž, D+M</t>
  </si>
  <si>
    <t>Dmtž. větrací mřížky, D+M nové větrací mřížky 150x150 se žaluziemi a síťkou, PVC - umístění vlevo od vstupu "Denní centrum Žirafa"</t>
  </si>
  <si>
    <t>767 99-R006</t>
  </si>
  <si>
    <t>Okenní mříže 1800x1450 mm demontáž, úprava, nátěr, zpětná montáž</t>
  </si>
  <si>
    <t>Vysekání mříží (6 kotvících bodů), zednické začištění, odrezivění, úprava - prodloužení kotevních prvků, odmaštění a nátěr mříží ze svař. tyčí pr. 10 mm, zpětná montáž do nové fasády. Umístění - vedle vstupu MŠ.</t>
  </si>
  <si>
    <t>767 99-R007</t>
  </si>
  <si>
    <t>Okenní mříže 2000x1100 mm demontáž, úprava, nátěr, zpětná montáž</t>
  </si>
  <si>
    <t>Vysekání mříží (4 kotvící body), zednické začištění, odrezivění, úprava - prodloužení kotevních prvků, odmaštění a nátěr mříží ze svař. tyčí pr. 10 mm, zpětná montáž do nové fasády. Umístění - jihovýchodní fasáda.</t>
  </si>
  <si>
    <t>767 99-R008</t>
  </si>
  <si>
    <t>Rampa pro imobilní osoby demontáž, posunutí o tl. fasády, zpětná montáž</t>
  </si>
  <si>
    <t>Demontáž rampy 7000x1200 mm (ukotvená šrouby do zdi, osazena na 1 nosném sloupku), odříznutí zábradlí, posunutí o tl. VKZS, zpětná mtž.  (úprava a přivaření zábradlí, ukotvení, nátěry zábradlí v celé délce), dobetonování nájezdu (0,05 m3).</t>
  </si>
  <si>
    <t>767 99-R009</t>
  </si>
  <si>
    <t>Branka MŠ demontáž kování, D+M kování a zarážky</t>
  </si>
  <si>
    <t>Dmtž. kování vstupní brany MŠ osazené v pilířku, D+M nového kování a zarážky vstupní branky - umístění na pilířku východní fasády (vstupní branka MŠ).</t>
  </si>
  <si>
    <t>767 99-R010</t>
  </si>
  <si>
    <t>Kryt shozu do sklepa demontáž, D+M, nátěr</t>
  </si>
  <si>
    <t>Úprava shozu do sklepa - dmtž. vodorovných dvířek 1300x870 mm - umístění vlevo od vstupu ZŠ v úrovni komunikace, D+M nového krytu přizpůsobeného tl. VKZS.</t>
  </si>
  <si>
    <t>767 99-R011</t>
  </si>
  <si>
    <t>Větrací mřížka Al 400x400 mm demontáž, D+M</t>
  </si>
  <si>
    <t>Dmtž. větrací mřížky, D+M nové větrací mřížky Al 400x400 se žaluzií a síťkou - umístění nad shozem do sklepa na čelním pohledu.</t>
  </si>
  <si>
    <t>767 99-R012</t>
  </si>
  <si>
    <t>Budky pro hnízdění rorýsů, 2 komorové, D+M demontáž, D+M</t>
  </si>
  <si>
    <t>767 99-R013</t>
  </si>
  <si>
    <t>Vlajkové držáky D+M</t>
  </si>
  <si>
    <t>Dodávka a montáž nových vlajkových držáků, standard - umístění nad vstupním portálem mezi okny 1. a 2.NP.</t>
  </si>
  <si>
    <t>767 99-R014</t>
  </si>
  <si>
    <t>Oplocení - jižní strana úprava, nové prvky D+M</t>
  </si>
  <si>
    <t>Demontáž ocelového úchytu/sloupku branky oplocení mezi ZŠ a MŠ ukotveného do zdi (vysekat, zednicky začistit), demontovat branku š. 140 cm, 3 sloupky oplocení, pletivo v délce 270 cm (vše do suti), celou konstrukci vytyčit posunutou o tl. VKZS, vyhloubit 3 jamky pro sloupky, D+M nových poplast. sloupků, osazení do betonu, připevnit nové poplastované pletivo, osadit kotevní sloupek do fasády, D+M nové branky s kováním.</t>
  </si>
  <si>
    <t>998767202</t>
  </si>
  <si>
    <t xml:space="preserve">Přesun hmot pro zámečnické konstr., výšky do 12 m </t>
  </si>
  <si>
    <t>M21</t>
  </si>
  <si>
    <t>Elektromontáže</t>
  </si>
  <si>
    <t>M21 Elektromontáže</t>
  </si>
  <si>
    <t>210220001</t>
  </si>
  <si>
    <t xml:space="preserve">VEDENÍ UZEMŇOVACÍ na povrchu FeZn do 120 mm2 </t>
  </si>
  <si>
    <t>Cena musí zahrnovat dmtž. svislých svodů hromosvodu, zpětnou montáž, vypnutí, nátěr, revizi hromosvodu.</t>
  </si>
  <si>
    <t>210220002</t>
  </si>
  <si>
    <t xml:space="preserve">VEDENÍ ZE SLOUPU na aktivní konzoli na fasádu </t>
  </si>
  <si>
    <t>Cena musí zahrnovat náklady související s projednáním odpojení přívodního vedení ze sloupu na severní straně objektu, úpravu (prodloužení) vysekané konzole, její zabudování do nové fasády, D+M nového izol. vedení ze sloupu 4 x 21 m, zapojení.</t>
  </si>
  <si>
    <t>210 99-R001</t>
  </si>
  <si>
    <t>PŘIZEMNĚNÍ - severní strana úprava</t>
  </si>
  <si>
    <t xml:space="preserve">Přizemnění je tvořeno ocel. páskem 30x3 mm, je vyvedeno ze zastaralé krabice 130x130 mm ve zdi ve výšce 130 cm nad zemí, prostupuje soklovou římsou a po povrchu je dále vedeno do zpevněné plochy. </t>
  </si>
  <si>
    <t>Cena položky musí zahrnovat vysekání staré krabice, D+M nové krabice s prodloužením o tl. VKZS, nové svorky, zasekání (zatrubkování do netříštivé trubky) do soklové části, zednické začištění, D+M nové krytky na fasádu s označením elektro.</t>
  </si>
  <si>
    <t>210 99-R002</t>
  </si>
  <si>
    <t>PŘIZEMNĚNÍ - jižní strana (západní přístavek) úprava</t>
  </si>
  <si>
    <t xml:space="preserve">Přizemnění je tvořeno ocel. drátem pr. 8 mm, je vyvedeno ze zdi ve výšce 75 cm nad zemí a volně prochází do země. </t>
  </si>
  <si>
    <t>Cena položky musí zahrnovat vysekání kapsy pro osazení nové krabice, D+M nové krabice s prodloužením o tl. VKZS, svorky, zasekání (zatrubkování do netříštivé trubky) do soklové části, zednické začištění, D+M nové krytky na fasádu s označením elektro. Část přizemnění u země bude v chráničce osazena pod nový okapový chodníček.</t>
  </si>
  <si>
    <t>210 99-R003</t>
  </si>
  <si>
    <t>SVÍTIDLO - nad dveřmi A1 vstupního portálu ZŠ dmtž., úprava rozvodu, D+M nového svítidla</t>
  </si>
  <si>
    <t>Dmtž stávajícího svítidla, prodloužení kabelů, D+M teleskopického držáku přístrojů do KZS a nového nástěnného svítidla, standard.</t>
  </si>
  <si>
    <t>210 99-R004</t>
  </si>
  <si>
    <t>KAMERA - v levé části vstupního portálu ZŠ dmtž., úprava rozvodu, zpětná montáž</t>
  </si>
  <si>
    <t>Dmtž kamery, prodloužení kabelů, D+M teleskopického držáku přístrojů do KZS, zpětná montáž.</t>
  </si>
  <si>
    <t>210 99-R005</t>
  </si>
  <si>
    <t>ZVONKOVÉ TABLO - v levé části vstupního portálu ZŠ dmtž., úprava rozvodu, zpětná montáž</t>
  </si>
  <si>
    <t>Dmtž zvonkového tabla, prodloužení kabelů, D+M teleskopického držáku přístrojů do KZS, zpětná montáž.</t>
  </si>
  <si>
    <t>210 99-R006</t>
  </si>
  <si>
    <t>VYPÍNAČ - v levé části vstupního portálu ZŠ dmtž., úprava rozvodu, zpětná montáž</t>
  </si>
  <si>
    <t>Dmtž vypínače, prodloužení kabelů, D+M krabice montážní do KZS, D+M nového vypínače na fasádu.</t>
  </si>
  <si>
    <t>210 99-R007</t>
  </si>
  <si>
    <t>VENKOVNÍ ČIDLO - 1.NP severní strana vlevo dmtž., úprava rozvodu, zpětná montáž</t>
  </si>
  <si>
    <t>Dmtž venk. čidla, prodloužení kabelů, D+M teleskopického držáku přístrojů do KZS, zpětná montáž.</t>
  </si>
  <si>
    <t>210 99-R008</t>
  </si>
  <si>
    <t>ZVONKOVÉ TABLO - záp. strana, Denní centrum Žirafa dmtž., úprava rozvodu, zpětná montáž</t>
  </si>
  <si>
    <t>210 99-R009</t>
  </si>
  <si>
    <t>VENKOVNÍ ČIDLO - záp. str. mezi okny 1.NP dmtž., úprava rozvodu, zpětná montáž</t>
  </si>
  <si>
    <t>Dmtž venk. čidla, prodloužení kabelů, D+M teleskopického držáku přístrojů do KZS, zpětná montáž. Cena musí cena musí zarhnovat i úpravu přívodu od dělící římsy - zasekání do fasády, zához, začištění.</t>
  </si>
  <si>
    <t>210 99-R010</t>
  </si>
  <si>
    <t>SVÍTIDLO A ČIDLO - nad dveřmi A2 dmtž., úprava rozvodu, D+M nového svítidla a čidla</t>
  </si>
  <si>
    <t>Dmtž stávajícího svítidla, prodloužení kabelů, D+M teleskopického držáku přístrojů do KZS a nového nástěnného svítidla, standard, D+M pohybového čidla a jeho zapojení.</t>
  </si>
  <si>
    <t>210 99-R011</t>
  </si>
  <si>
    <t>VYPÍNAČ - vpravo vedle dveří A2 dmtž., úprava rozvodu, zpětná montáž</t>
  </si>
  <si>
    <t>210 99-R012</t>
  </si>
  <si>
    <t>ZVONKOVÉ TABLO - vlevo od vst Denní centrum Žirafa dmtž., úprava rozvodu, zpětná montáž</t>
  </si>
  <si>
    <t>210 99-R013</t>
  </si>
  <si>
    <t>VYPÍNAČ - vpravo od vstupu Denní centrum Žirafa dmtž., úprava rozvodu, zpětná montáž</t>
  </si>
  <si>
    <t>210 99-R014</t>
  </si>
  <si>
    <t>SVÍTIDLO A ČIDLO- nad vstupem Denní centrum Žirafa dmtž., úprava rozvodu, D+M nového svítidla a čidla</t>
  </si>
  <si>
    <t>210 99-R015</t>
  </si>
  <si>
    <t>ZVONK. TL. - vpravo od vstupu Denní centrum Žirafa dmtž., úprava rozvodu, zpětná montáž</t>
  </si>
  <si>
    <t>210 99-R016</t>
  </si>
  <si>
    <t>SVÍTIDLO - nad dveřmi MŠ dmtž., úprava rozvodu, D+M nového svítidla</t>
  </si>
  <si>
    <t>210 99-R017</t>
  </si>
  <si>
    <t>VYPÍNAČ - vpravo od vstupu MŠ dmtž., úprava rozvodu, zpětná montáž</t>
  </si>
  <si>
    <t>210 99-R018</t>
  </si>
  <si>
    <t>KABELY - v ploše fasády demontáž</t>
  </si>
  <si>
    <t>Cena musí zahrnovat náklady na likvidaci volně visících kabelů, náklady v důsledku jednání se zástupcem školy, které kabely je možné zlikvidovat a jakým způsobem (odstřižením, zatažením…).</t>
  </si>
  <si>
    <t>210 99-R019</t>
  </si>
  <si>
    <t>OSVĚTLENÍ LED PÁSY - umístěné na římse D+M</t>
  </si>
  <si>
    <t>Cena musí zahrnovat náklady na D+M vodotěsných a prachotěsných LED pásů na římsu, IP 68, napájení kabelem s usměrňovcím můstkem pro LED přimo pro napájení z 230V a zástrčkou přímo do zásuvky, zřízení vlastní zásuvky, časovač (délka 91,7 m).</t>
  </si>
  <si>
    <t>210 99-R020</t>
  </si>
  <si>
    <t>ELEKTROPILÍŘEK - v zadním traktu D+M</t>
  </si>
  <si>
    <t>Cena musí zahrnovat náklady na zřízení elektropilířku v zadním traktu objektu ZŠ, propojení s elektr. v objektu, vybavení venk. zásuvkami.</t>
  </si>
  <si>
    <t>D96</t>
  </si>
  <si>
    <t>Přesuny suti a vybouraných hmot</t>
  </si>
  <si>
    <t>D96 Přesuny suti a vybouraných hmot</t>
  </si>
  <si>
    <t>979019100</t>
  </si>
  <si>
    <t xml:space="preserve">Svislá doprava suti za 1.podlaží </t>
  </si>
  <si>
    <t>979019210</t>
  </si>
  <si>
    <t xml:space="preserve">Přípl za další podlaží svis dopravy </t>
  </si>
  <si>
    <t>979081111</t>
  </si>
  <si>
    <t xml:space="preserve">Odvoz suti a vybour. hmot na skládku do 1 km </t>
  </si>
  <si>
    <t>979081121</t>
  </si>
  <si>
    <t xml:space="preserve">Příplatek k odvozu za každý další 1 km </t>
  </si>
  <si>
    <t>979082111</t>
  </si>
  <si>
    <t xml:space="preserve">Vnitrostaveništní doprava suti do 10 m </t>
  </si>
  <si>
    <t>979082121</t>
  </si>
  <si>
    <t xml:space="preserve">Příplatek k vnitrost. dopravě suti za dalších 5 m </t>
  </si>
  <si>
    <t>979087112</t>
  </si>
  <si>
    <t xml:space="preserve">Nakládání suti na dopravní prostředky </t>
  </si>
  <si>
    <t>979093111</t>
  </si>
  <si>
    <t xml:space="preserve">Uložení suti na skládku bez zhutnění </t>
  </si>
  <si>
    <t>979999996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</si>
  <si>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</si>
  <si>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</si>
  <si>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</si>
  <si>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</si>
  <si>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</si>
  <si>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</si>
  <si>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</si>
  <si>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</si>
  <si>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</si>
  <si>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 této části rozpočtu je zahrnuta pouze plocha uznatelná metodikou EA, t.j. plocha nezahrnující sokly, atiky, římsy, špalety/ostění a nadpraží.</t>
  </si>
  <si>
    <t>Město Nové Sedlo</t>
  </si>
  <si>
    <t>CENTRA STAV s.r.o.</t>
  </si>
  <si>
    <t>RO 01 Zateplení obv. pláště dle EA</t>
  </si>
  <si>
    <t>RO 02</t>
  </si>
  <si>
    <t>Soklová část, římsy, ostatní plochy</t>
  </si>
  <si>
    <t>328151111</t>
  </si>
  <si>
    <t>Cena musí zahrnovat D+M světlíku vč. zemních prací, žárově pozinkovéhlo mřížového roštu 30x30, odvodňovací přípojku, napojení na dešťovou kanalizaci v blízkosti lapače střešních splavenin.</t>
  </si>
  <si>
    <t>457971111</t>
  </si>
  <si>
    <t>Zřízení vrstvy z geotextilie skl.do 1:5, š. do 3 m D+M</t>
  </si>
  <si>
    <t>216904391</t>
  </si>
  <si>
    <t>Příplatek za ruční dočištění ocelovými kartáči kamenného soklu a soklové římsy</t>
  </si>
  <si>
    <t>63,669+43,069</t>
  </si>
  <si>
    <t xml:space="preserve">zateplované plochy:2*12,384+2*150,012 </t>
  </si>
  <si>
    <t>podhledy:15,679</t>
  </si>
  <si>
    <t>římsy, arch.prvek s hodinami a ost. prvky:194,05</t>
  </si>
  <si>
    <t>620471401</t>
  </si>
  <si>
    <t xml:space="preserve">Vně om akrylát tkvr mozaika tl 4mm </t>
  </si>
  <si>
    <t>136,906+2*10,86</t>
  </si>
  <si>
    <t>sklepní okna P6:11*1*0,5</t>
  </si>
  <si>
    <t>vyrovnání ploch po odsekání předsazených soklových částí:45,325+2,1376</t>
  </si>
  <si>
    <t>dopočet navýšení plochy na nárožích objektu:12,384</t>
  </si>
  <si>
    <t>622311154</t>
  </si>
  <si>
    <t xml:space="preserve">Zateplovací systém, ostění, EPS F tl. 40 mm </t>
  </si>
  <si>
    <t>Položka obsahuje: nanesení lepicího tmelu na izolační desky, nalepení desek.</t>
  </si>
  <si>
    <t>A1:2*2,82+2,5*0,15</t>
  </si>
  <si>
    <t>A2:2*1,87+1*0,15</t>
  </si>
  <si>
    <t>dveře Žirafa:2*2,2+1,2*0,15</t>
  </si>
  <si>
    <t>dveře MŠ:2*2,2+1,65*0,15</t>
  </si>
  <si>
    <t>P1:126*(2*2,35+1,2)*0,15</t>
  </si>
  <si>
    <t>P2:18*(2*1,8+0,9)*0,15</t>
  </si>
  <si>
    <t>P3:2*(2*1,3+1)*0,15</t>
  </si>
  <si>
    <t>P4:6*(2*1,8+1,2)*0,15</t>
  </si>
  <si>
    <t>P5:1*(2*0,8+0,45)*0,15</t>
  </si>
  <si>
    <t>P7:2*(2*1,2+1,2)*0,15</t>
  </si>
  <si>
    <t>P8:1*(2*0,6+1,2)*0,15</t>
  </si>
  <si>
    <t>okno v zadním traktu:1*(2*0,6*0,4)*0,15</t>
  </si>
  <si>
    <t>622311523</t>
  </si>
  <si>
    <t xml:space="preserve">Zateplovací systém, sokl, XPS tl. 120 mm </t>
  </si>
  <si>
    <t>soklová část:43,1*(0,68+1,13)/2+(29,6+7,35)*(1,13+0,65)/2+(11,5+2*4,375+11,45+11,4)*0,6+(7,2+9+7,35+17,8+2*6,1)*0,6+(9+19)*(0,65+0,6)/2+16*0,12</t>
  </si>
  <si>
    <t>odečty výplní:-11*0,5*1</t>
  </si>
  <si>
    <t>ostatní odečty:-2,35*0,9-1,2*0,65-1,6-0,6-3*0,6</t>
  </si>
  <si>
    <t>622311564</t>
  </si>
  <si>
    <t xml:space="preserve">Zateplovací systém, ostění, XPS tl. 40 mm </t>
  </si>
  <si>
    <t>Položka obsahuje řezání desek, nanesení lepicího tmelu na izolační desky, nalepení desek.</t>
  </si>
  <si>
    <t>9,9+0,96</t>
  </si>
  <si>
    <t>622402151</t>
  </si>
  <si>
    <t xml:space="preserve">Podhoz pod vněj. omítku zdí vnějších z malty MVC </t>
  </si>
  <si>
    <t>přístavek pro HUP:2*1,1*(1,5+1,35)/2+1,2*1,35</t>
  </si>
  <si>
    <t>pilířek branky MŠ:(0,25+0,35+0,25)*1,75</t>
  </si>
  <si>
    <t>43,1+29,6+7,35+11,5+4,375+11,45+4,375+11,4+7,2+9+7,35+17,8+6,1+6,1+9+19-2,35-1-1,6-1,2</t>
  </si>
  <si>
    <t>výplně:33</t>
  </si>
  <si>
    <t>ostatní svislé a vodorovné hrany soklové části:8,51</t>
  </si>
  <si>
    <t>11*2*(1+0,5)</t>
  </si>
  <si>
    <t>622421131</t>
  </si>
  <si>
    <t>Omítka vnější stěn, MVC, hladká, složitost 1-2 přístavek HUP a pilířek branky MŠ</t>
  </si>
  <si>
    <t>zateplované plochy:2*12,384+2*150,012+136,906+2*10,86</t>
  </si>
  <si>
    <t>Nátěr 1xpenetr vně stěna pod skladbu KZS a nezateplovaných ploch</t>
  </si>
  <si>
    <t>150,012+134,986+10,86</t>
  </si>
  <si>
    <t>prořez 20%:33*1,2</t>
  </si>
  <si>
    <t>prořez 20%:11*,12</t>
  </si>
  <si>
    <t>prořez 10%:198,55*1,1</t>
  </si>
  <si>
    <t>prořez 20%:41,51*1,2</t>
  </si>
  <si>
    <t>63</t>
  </si>
  <si>
    <t>Podlahy a podlahové konstrukce</t>
  </si>
  <si>
    <t>63 Podlahy a podlahové konstrukce</t>
  </si>
  <si>
    <t>637121112</t>
  </si>
  <si>
    <t xml:space="preserve">Okapový chodník kačírek tl 15cm </t>
  </si>
  <si>
    <t>637311122</t>
  </si>
  <si>
    <t>Okap chod beton obrubník stoj bet D+M vč. lože</t>
  </si>
  <si>
    <t>obrubník:94,95</t>
  </si>
  <si>
    <t>967031742</t>
  </si>
  <si>
    <t>Přisekání plošné zdiva cihel. na MC tl. do 10 cm před montáží KZS</t>
  </si>
  <si>
    <t>předsazená soklová část v zadním traktu (pr. 6 cm):(7,2+7,35+17,8+2*6,1+2*4,375+11,45)*0,7</t>
  </si>
  <si>
    <t>967041112</t>
  </si>
  <si>
    <t>Přisekání plošné soklové zídky bet. soklová část MŠ + severní/západní strana</t>
  </si>
  <si>
    <t>soklová část MŠ:(9,08-3+11,56+9,08)*0,08</t>
  </si>
  <si>
    <t>soklová část severní/západní strana:(20,375*0,3)/2+(29,6*0,3)/2</t>
  </si>
  <si>
    <t>967052011</t>
  </si>
  <si>
    <t>Odstranění betonové vrstvy do tl. 10 cm stávající okapový chodníček</t>
  </si>
  <si>
    <t>okap. chodníček:(11,4+0,5+0,5+9+7,2+4,375+6,1+0,5+0,5+11,45-3,3+0,5+0,5+6,1+4,375+17,8-2,4+0,5+0,5+11,5+7,35)*0,5</t>
  </si>
  <si>
    <t>978059631</t>
  </si>
  <si>
    <t>Odsekání vnějších obkladů stěn nad 2 m2 kabřinec, prostor vstupu MŠ</t>
  </si>
  <si>
    <t>kabřinec:3,7782</t>
  </si>
  <si>
    <t>97</t>
  </si>
  <si>
    <t>Prorážení otvorů</t>
  </si>
  <si>
    <t>97 Prorážení otvorů</t>
  </si>
  <si>
    <t>978015291</t>
  </si>
  <si>
    <t xml:space="preserve">Otlučení omítek vnějších MVC v složit.1-4 do 100 % </t>
  </si>
  <si>
    <t>přístavek HUP a pilířek branky MŠ:6,2425</t>
  </si>
  <si>
    <t>RO 02 Soklová část, římsy, ostatní plochy</t>
  </si>
  <si>
    <t>RO 03</t>
  </si>
  <si>
    <t>Výměna výplní otvorů</t>
  </si>
  <si>
    <t>310238211</t>
  </si>
  <si>
    <t>Zazdívka otvorů plochy do 1 m2 cihlami na MVC s použitím suché maltové směsi</t>
  </si>
  <si>
    <t>Zazdívka sklepního okna vedle HUP- nutno ponechat otvor pro osazení protidešťové žaluzie sv. 500x200 mm.</t>
  </si>
  <si>
    <t>(1*0,5*0,9-0,5*0,2*0,9)*2</t>
  </si>
  <si>
    <t>610991111</t>
  </si>
  <si>
    <t xml:space="preserve">Zakrývání výplní vnitřních otvorů </t>
  </si>
  <si>
    <t>1*(2,35*2,82+1,55)+1*(1*1,97)+105*(1,2*2,35)+18*(0,9*1,8)+2*(1*1,3)+3*(1,2*1,8)+1*(0,45*0,8)+11*(1*0,5)+2*(1,2*1,2)+1*(1,2*0,6)</t>
  </si>
  <si>
    <t>612409991</t>
  </si>
  <si>
    <t xml:space="preserve">Začištění omítek kolem oken,dveří apod. </t>
  </si>
  <si>
    <t>1*(2*2,82+2,85)+1*(2*1,97+1)+105*(1,2+2,35)*2+18*(0,9+1,8)*2+2*(1+1,3)*2+3*(1,2+1,8)*2+1*(0,45+0,8)*2+11*(1+0,5)*2+2*(1,2+1,2)*2+1*(1,2+0,6)*2</t>
  </si>
  <si>
    <t>612425931</t>
  </si>
  <si>
    <t>Oprava omítky vnitřního ostění - štuková po výměně stavebních výplní</t>
  </si>
  <si>
    <t>932,03*0,35</t>
  </si>
  <si>
    <t>612473182</t>
  </si>
  <si>
    <t xml:space="preserve">Omítka vnitřního zdiva ze suché směsi, štuková </t>
  </si>
  <si>
    <t>1*0,5-0,5*0,2</t>
  </si>
  <si>
    <t>962081141</t>
  </si>
  <si>
    <t xml:space="preserve">Bourání příček ze skleněných tvárnic tl. do 15 cm </t>
  </si>
  <si>
    <t>sklepní okno, sever. str., druhé zleva, 12 lux. :0,6*0,5</t>
  </si>
  <si>
    <t>sklepní okno, sever. str., třetí zleva, 16 lux.:1*0,5</t>
  </si>
  <si>
    <t>sklepní okno, sever. str., čtvrté zleva, 12 lux. :0,6*0,5</t>
  </si>
  <si>
    <t>sklepní okno, západ. str., vedle HUP, 8 lux.:1*0,25</t>
  </si>
  <si>
    <t>sklepní okno, již. str., s vývodem plyn. potr., 12 lux.:0,75*0,5</t>
  </si>
  <si>
    <t>968062244</t>
  </si>
  <si>
    <t xml:space="preserve">Vybourání dřevěných rámů oken jednoduch. pl. 1 m2 </t>
  </si>
  <si>
    <t>1*(0,45*0,8)+1*(1,2*0,6)+1*(1*0,5)</t>
  </si>
  <si>
    <t>968062245</t>
  </si>
  <si>
    <t xml:space="preserve">Vybourání dřevěných rámů oken jednoduch. pl. 2 m2 </t>
  </si>
  <si>
    <t>18*(0,9*1,8)+2*(1*1,3)+2*(1,2*1,2)</t>
  </si>
  <si>
    <t>968062246</t>
  </si>
  <si>
    <t>Vybourání dřevěných rámů oken jednoduch. pl. 4 m2 vč. FIX prvků</t>
  </si>
  <si>
    <t>105*(1,2*2,35)+3*(1,2*1,8)</t>
  </si>
  <si>
    <t>968062456</t>
  </si>
  <si>
    <t xml:space="preserve">Vybourání dřevěných dveřních zárubní pl. nad 2 m2 </t>
  </si>
  <si>
    <t>2,35*2,82+1,55</t>
  </si>
  <si>
    <t>968071112</t>
  </si>
  <si>
    <t xml:space="preserve">Vyvěšení, zavěšení kovových křídel oken pl. 1,5 m2 </t>
  </si>
  <si>
    <t>968072244</t>
  </si>
  <si>
    <t>Vybourání kovových rámů oken jednod. pl. 1 m2 vč. perforovaného plechu/plech. dvířek</t>
  </si>
  <si>
    <t>sklepní okna, severní strana:1*1*0,5</t>
  </si>
  <si>
    <t>sklepní okna, západní strana:4*1*0,5</t>
  </si>
  <si>
    <t>sklepní okna, jižní strana:1*1*0,5</t>
  </si>
  <si>
    <t>968072455</t>
  </si>
  <si>
    <t xml:space="preserve">Vybourání kovových dveřních zárubní pl. do 2 m2 </t>
  </si>
  <si>
    <t>766691911</t>
  </si>
  <si>
    <t xml:space="preserve">Vyvěšení dřevěné křídlo -1,5m2 okno </t>
  </si>
  <si>
    <t>105*3+18+2+3*2+1+1+2*2+1*2</t>
  </si>
  <si>
    <t>766691914</t>
  </si>
  <si>
    <t xml:space="preserve">Vyvěšení dřevěné křídlo -2m2 dveře </t>
  </si>
  <si>
    <t>766691915</t>
  </si>
  <si>
    <t xml:space="preserve">Vyvěšení dřevěné křídlo 2m2- dveře </t>
  </si>
  <si>
    <t>999281111</t>
  </si>
  <si>
    <t xml:space="preserve">Přesun hmot pro opravy a údržbu do výšky 25 m </t>
  </si>
  <si>
    <t>766441822</t>
  </si>
  <si>
    <t xml:space="preserve">Dmtž parapet deska vnitř. </t>
  </si>
  <si>
    <t>105*1,24+18*0,94+2*1,04+3*1,24+1*0,49+2*1,24+1*1,24</t>
  </si>
  <si>
    <t>7666214R1</t>
  </si>
  <si>
    <t xml:space="preserve">Mtž okno plast. kotv. do zdi s vypěněním </t>
  </si>
  <si>
    <t>A1:105*(1,2*2,35)+18*(0,9*1,8)+2*(1*1,3)+3*(1,2*1,8)+1*(0,45*0,8)+11*(1*0,5)+2*(1,2*1,2)+1*(1,2*0,6)</t>
  </si>
  <si>
    <t>766661122</t>
  </si>
  <si>
    <t xml:space="preserve">Montáž dveří do zárubně,otevíravých 1kř.nad 0,8 m </t>
  </si>
  <si>
    <t>766661142</t>
  </si>
  <si>
    <t>Montáž dveří do zárubně,otevíravých 2kř.nad 1,45 m vč. nadsvětlíku</t>
  </si>
  <si>
    <t>766694121</t>
  </si>
  <si>
    <t xml:space="preserve">Montáž parapetních desek, dl.do 100 cm </t>
  </si>
  <si>
    <t>766694122</t>
  </si>
  <si>
    <t xml:space="preserve">Montáž parapetních desek, dl.do 160 cm </t>
  </si>
  <si>
    <t>55342122.A</t>
  </si>
  <si>
    <t>Krytka plastová boční</t>
  </si>
  <si>
    <t>(105+18+2+3+1+2+1)*2</t>
  </si>
  <si>
    <t>61187553</t>
  </si>
  <si>
    <t>Deska parapetní, bílá laminovaná dřevotříska</t>
  </si>
  <si>
    <t>POZ A1</t>
  </si>
  <si>
    <t>POZ A2</t>
  </si>
  <si>
    <t>Dveře vchodové plast 1000x1970 mm, 1 kř., otočné levé, kování EURO, vč. zárubně</t>
  </si>
  <si>
    <t>POZ P1</t>
  </si>
  <si>
    <t>Okno plast. zdvoj. 3-dílné, 1200x2350 mm, O+V izol. dvojsklo, kování EURO, viz výpis výplní otv.</t>
  </si>
  <si>
    <t>POZ P2</t>
  </si>
  <si>
    <t>Okno plast. zdvoj. 1-dílné, 900x1800 mm, O+V izol. dvojsklo, kování EURO, viz výpis výplní otv.</t>
  </si>
  <si>
    <t>POZ P3</t>
  </si>
  <si>
    <t>Okno plast. zdvoj. 1-dílné, 1000x1300 mm, O+V izol. dvojsklo, kování EURO, viz výpis výplní otv.</t>
  </si>
  <si>
    <t>POZ P4</t>
  </si>
  <si>
    <t>Okno plast. zdvoj. 1-dílné, 1200x1800 mm, O+V izol. dvojsklo, kování EURO, viz výpis výplní otv.</t>
  </si>
  <si>
    <t>POZ P5</t>
  </si>
  <si>
    <t>Okno plast. zdvoj. 1-dílné, 450x800 mm, O+V izol. dvojsklo, kování EURO, viz výpis výplní otv.</t>
  </si>
  <si>
    <t>POZ P6</t>
  </si>
  <si>
    <t>Okno plast. zdvoj. 1-dílné, 1000x500 mm, V izol. dvojsklo, kování EURO, viz výpis výplní otv.</t>
  </si>
  <si>
    <t>Sklepní okna, kde jsou v současné době instalovány větrací mřížky, musí být uzpůsobeny D+M větr. zař. průř. plochy min. 350x350 mm k trvalému odvětrání sklepních prostor bez nutnosti vyklápění oken : 3 x okno na severní straně.</t>
  </si>
  <si>
    <t>POZ P7</t>
  </si>
  <si>
    <t>Okno plast. zdvoj. 2-dílné, 1200x1200 mm, O+V izol. dvojsklo, kování EURO, viz výpis výplní otv.</t>
  </si>
  <si>
    <t>POZ P8</t>
  </si>
  <si>
    <t>Okno plast. zdvoj. 2-dílné, 1200x600 mm, O+V izol. dvojsklo, kování EURO, viz výpis výplní otv.</t>
  </si>
  <si>
    <t>767649191</t>
  </si>
  <si>
    <t xml:space="preserve">Montáž doplňků dveří - samozavírače, dodávka a mtž </t>
  </si>
  <si>
    <t>7676491R1</t>
  </si>
  <si>
    <t>Montáž doplňků dveří - elektronický vrátný dodávka a montáž</t>
  </si>
  <si>
    <t>7676918R1</t>
  </si>
  <si>
    <t>Vybourání kovových větracích mřížek konstrukce sklepních oken</t>
  </si>
  <si>
    <t>998767203</t>
  </si>
  <si>
    <t xml:space="preserve">Přesun hmot pro zámečnické konstr., výšky do 24 m </t>
  </si>
  <si>
    <t>784</t>
  </si>
  <si>
    <t>Malby</t>
  </si>
  <si>
    <t>784 Malby</t>
  </si>
  <si>
    <t>784453621</t>
  </si>
  <si>
    <t xml:space="preserve">Malba 2xdisp PRIMALEX om bílá m-3,8 </t>
  </si>
  <si>
    <t>932,03*0,35+0,4</t>
  </si>
  <si>
    <t>M24</t>
  </si>
  <si>
    <t>Montáže vzduchotechnických zařízení</t>
  </si>
  <si>
    <t>M24 Montáže vzduchotechnických zařízení</t>
  </si>
  <si>
    <t>240070887</t>
  </si>
  <si>
    <t>Žaluzie protidešťová do zdi velikost  500x200mm D+M</t>
  </si>
  <si>
    <t>Protidešťová žaluzie z pozinkovaného plechu určená pro provoz ve venkovním i vnitřním prostředí.</t>
  </si>
  <si>
    <t>240070888</t>
  </si>
  <si>
    <t>Žaluzie protidešťová, vel.343x343mm, ochr. síťka Al, komax, bílá,  D+M do sklep. okna</t>
  </si>
  <si>
    <t>Protidešťová žaluzie z Al určená pro provoz ve venkovním i vnitřním prostředí.</t>
  </si>
  <si>
    <t>RO 03 Výměna výplní otvorů</t>
  </si>
  <si>
    <t>RO 04</t>
  </si>
  <si>
    <t>Zateplení podhledu 1.PP</t>
  </si>
  <si>
    <t>6213227R1</t>
  </si>
  <si>
    <t>Zatepl. systém vnitř. podhledů, min.desky tl.140mm bez povrchové úpravy</t>
  </si>
  <si>
    <t xml:space="preserve">Stropní zateplovací systém zajišťující izolaci stropů nad nevytápěnými prostory. </t>
  </si>
  <si>
    <t>Cena musí obsahovat přípravu podkladu (obroušení podhledů, penetrační nátěr) a celoplošné lepení minerálních izol. lamel.</t>
  </si>
  <si>
    <t>6,8*4,55+6,8*3,5+0,75*4,55+6,8*2,7+4,75*2,5+20,5*2,5+4,25*1,55+7,65*4,35+7,65*4,35+5,2*4,35+3,75*4,35+6,2*2,1+8,55</t>
  </si>
  <si>
    <t>6214111R1</t>
  </si>
  <si>
    <t xml:space="preserve">Mezinátěr a vrch. dek. nátěr, střední struktura </t>
  </si>
  <si>
    <t>Lze aplikovat stříkáním.</t>
  </si>
  <si>
    <t>941955001</t>
  </si>
  <si>
    <t xml:space="preserve">Lešení lehké pomocné, výška podlahy do 1,2 m </t>
  </si>
  <si>
    <t>95</t>
  </si>
  <si>
    <t>Dokončovací konstrukce na pozemních stavbách</t>
  </si>
  <si>
    <t>95 Dokončovací konstrukce na pozemních stavbách</t>
  </si>
  <si>
    <t>952901111</t>
  </si>
  <si>
    <t xml:space="preserve">Vyčištění budov o výšce podlaží do 4 m </t>
  </si>
  <si>
    <t>9529011R1</t>
  </si>
  <si>
    <t xml:space="preserve">Přeskládání uskladněných předmětů </t>
  </si>
  <si>
    <t>hod</t>
  </si>
  <si>
    <t>RO 04 Zateplení podhledu 1.PP</t>
  </si>
  <si>
    <t>RO 05</t>
  </si>
  <si>
    <t>Zateplení půdního prostoru</t>
  </si>
  <si>
    <t>Vyklizení půdního prostoru před realizací přeskládání školního nábytku</t>
  </si>
  <si>
    <t>952902110</t>
  </si>
  <si>
    <t xml:space="preserve">Čištění zametáním v místnostech a chodbách </t>
  </si>
  <si>
    <t>10,75*7,25+42,6*11,15+2*6,2*2,7+17,75*10,95</t>
  </si>
  <si>
    <t>713</t>
  </si>
  <si>
    <t>Izolace tepelné</t>
  </si>
  <si>
    <t>713 Izolace tepelné</t>
  </si>
  <si>
    <t>713121121</t>
  </si>
  <si>
    <t xml:space="preserve">Izolace tepelná podlah na sucho, dvouvrstvá </t>
  </si>
  <si>
    <t>2 vrstvy á 140 mm kladeny kolmo přes sebe.</t>
  </si>
  <si>
    <t>713191121</t>
  </si>
  <si>
    <t xml:space="preserve">Parotěsná zábrana, D+M včetně přelepení spojů </t>
  </si>
  <si>
    <t>713191132</t>
  </si>
  <si>
    <t>Difůzní fólie, D+M, vč. přelepení spojů u podlah střech nebo vrchem stropů</t>
  </si>
  <si>
    <t>63151410</t>
  </si>
  <si>
    <t>Deska minerální izolační tl. 140 mm</t>
  </si>
  <si>
    <t>prořez 3%:780,77*2*1,03</t>
  </si>
  <si>
    <t>998713203</t>
  </si>
  <si>
    <t xml:space="preserve">Přesun hmot pro izolace tepelné, výšky do 24 m </t>
  </si>
  <si>
    <t>762</t>
  </si>
  <si>
    <t>Konstrukce tesařské</t>
  </si>
  <si>
    <t>762 Konstrukce tesařské</t>
  </si>
  <si>
    <t>762511264</t>
  </si>
  <si>
    <t xml:space="preserve">Podlaha OSB 18 P+D šroub, D+M </t>
  </si>
  <si>
    <t>5,225*0,8+(8,875+0,8)*0,8+1,975*0,8+10,975*0,8+(3,875+0,8+5,225)*0,8+7,725*0,8</t>
  </si>
  <si>
    <t>(0,8+6,575+1,8+7,925+0,8+4,2)*0,8+0,9*0,8+1,8*0,9+1,3*0,8+8*0,8+4*0,8+1,375*0,8</t>
  </si>
  <si>
    <t>3,2*0,8+(7,85+0,8)*0,8+3,7*0,8+(1,125+0,8)*0,8+1,825*0,8+9*0,8+7,8*0,8+6,025*0,8+2,975*0,8</t>
  </si>
  <si>
    <t>762526110</t>
  </si>
  <si>
    <t>Položení polštářů pod podlahy rozteče do 65 cm tl. 280 mm, D+M</t>
  </si>
  <si>
    <t>762595001</t>
  </si>
  <si>
    <t xml:space="preserve">Spojovací prostředky mtž podlaha </t>
  </si>
  <si>
    <t>998762202</t>
  </si>
  <si>
    <t xml:space="preserve">Přesun hmot pro tesařské konstrukce, výšky do 12 m </t>
  </si>
  <si>
    <t>76799R001</t>
  </si>
  <si>
    <t xml:space="preserve">Likvidace demontované expanzní nádoby </t>
  </si>
  <si>
    <t>Demontované těleso expazní nádoby se nachází ve východním křídle půdy, hmotnost přesahuje cca. 120 kg, tuto bude nutné "rozřezat" a vynést půdy k likvidaci. Cena musí zahrnovat "rozřezání" tělesa, náklady související s bezpečnostními opatřeními při "řezání" a náklady na manipulaci s těžkým břemenem.</t>
  </si>
  <si>
    <t>76799R002</t>
  </si>
  <si>
    <t>Uříznutí ocelového potrubí a jeho zaslepení demontáž konzol bývalé expanzní nádoby</t>
  </si>
  <si>
    <t>Jední se o stavební suť vzniklou v důsledku demontáže expanzní nádoby, kterou</t>
  </si>
  <si>
    <t>RO 05 Zateplení půdního prostoru</t>
  </si>
  <si>
    <t>RO 06</t>
  </si>
  <si>
    <t>Ostatní přímé náklady stavby</t>
  </si>
  <si>
    <t>9000</t>
  </si>
  <si>
    <t>9000 Ostatní přímé náklady stavby</t>
  </si>
  <si>
    <t>00900010</t>
  </si>
  <si>
    <t xml:space="preserve">Vytyčení stávajících inženýrských sítí </t>
  </si>
  <si>
    <t>00900020</t>
  </si>
  <si>
    <t xml:space="preserve">Koordinační a kompletační činnost dodavatele </t>
  </si>
  <si>
    <t>00900030</t>
  </si>
  <si>
    <t xml:space="preserve">Náklady na veškeré energie související s realizací </t>
  </si>
  <si>
    <t>00900040</t>
  </si>
  <si>
    <t xml:space="preserve">Úklid stavby a okolí po dokončení prací </t>
  </si>
  <si>
    <t>00900050</t>
  </si>
  <si>
    <t xml:space="preserve">Geodetické zaměření skutečného stavu inženýrských </t>
  </si>
  <si>
    <t>00900060</t>
  </si>
  <si>
    <t xml:space="preserve">Zpracování dokumentace skutečného provedení stavby </t>
  </si>
  <si>
    <t>00900070</t>
  </si>
  <si>
    <t xml:space="preserve">Bilboard </t>
  </si>
  <si>
    <t>00900080</t>
  </si>
  <si>
    <t xml:space="preserve">Stálá pamětní deska </t>
  </si>
  <si>
    <t>RO 06 Ostatní přímé náklady stavby</t>
  </si>
  <si>
    <t>Nové Sedlo</t>
  </si>
  <si>
    <t>Masarykova 502</t>
  </si>
  <si>
    <t>35734</t>
  </si>
  <si>
    <t>00259527</t>
  </si>
  <si>
    <t>Celkem rezerva</t>
  </si>
  <si>
    <t>801 31 13</t>
  </si>
  <si>
    <t>45.21.15</t>
  </si>
  <si>
    <t>Cena zahrnuje náklady za zvýšenou pracnost související s maximálním dodržením tvaru vstupního průčelí (pilastrů, hlavic pilastrů, nadvchodové římsy, klenby) při montáži izolantu a následné povrchové úpravě včetně aplikace tenkovrstvé omítky).</t>
  </si>
  <si>
    <t>Skutečnou cenu musí zhotovitel dovodit ze své vlastní termínové nabídky a HMG stavebních prací.</t>
  </si>
  <si>
    <t>Cena musí zahrnovat náklady související s projednáním odpojení přívodního vedení ze sloupu na severní straně objektu, úpravu (prodloužení) vysekané konzole, její zabudování do nové fasády, D+M nového izol. vedení ze sloupu délky 4 x 21 m, zapojení.</t>
  </si>
  <si>
    <t>U všech svítidel, vypínačů a dalších přístrojů budou použity teleskopické držáky přístrojů pro KZS nebo montážní krabice do KZS !</t>
  </si>
  <si>
    <t>D+M sklepního světlíku z plastu š.1250 x v.350 x hl. 430 mm (ke sklepnímu oknu na jižní straně objektu)</t>
  </si>
  <si>
    <t>Odtrhové zkoušky - min. 2 místa v soklové části</t>
  </si>
  <si>
    <t>prořez 20%:11*1,2</t>
  </si>
  <si>
    <t>Dveře vchod. plast 2350x3660 mm, 2kř., kov. EURO obl. nadsv. 2350x840 mm+spoj.prof. 120 m, zárubeň - vzhledově se musí jednat o repliku dveří stávajících !</t>
  </si>
  <si>
    <t>Jední se o stavební suť vzniklou v důsledku demontáže expanzní nádoby, kterou je nutné vyklidit.</t>
  </si>
  <si>
    <t>00900090</t>
  </si>
  <si>
    <t>ROZPOČTOVÁ REZERVA (5% z ceny díla - rozpočty R01 až R05)</t>
  </si>
  <si>
    <t>z toho rozpočtová rezerva</t>
  </si>
  <si>
    <t>Rozpočtová rezerva (RO 6, pol.č.8)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</si>
</sst>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4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4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3" borderId="0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5" borderId="65" xfId="1" applyNumberFormat="1" applyFont="1" applyFill="1" applyBorder="1" applyAlignment="1">
      <alignment horizontal="right" wrapText="1"/>
    </xf>
    <xf numFmtId="0" fontId="17" fillId="5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9" fontId="4" fillId="2" borderId="0" xfId="0" applyNumberFormat="1" applyFont="1" applyFill="1" applyBorder="1"/>
    <xf numFmtId="0" fontId="1" fillId="6" borderId="52" xfId="1" applyFont="1" applyFill="1" applyBorder="1"/>
    <xf numFmtId="49" fontId="1" fillId="6" borderId="51" xfId="0" applyNumberFormat="1" applyFont="1" applyFill="1" applyBorder="1" applyAlignment="1">
      <alignment horizontal="left"/>
    </xf>
    <xf numFmtId="0" fontId="1" fillId="6" borderId="53" xfId="0" applyNumberFormat="1" applyFont="1" applyFill="1" applyBorder="1"/>
    <xf numFmtId="49" fontId="4" fillId="0" borderId="51" xfId="1" applyNumberFormat="1" applyFont="1" applyBorder="1"/>
    <xf numFmtId="0" fontId="3" fillId="6" borderId="52" xfId="1" applyFont="1" applyFill="1" applyBorder="1" applyAlignment="1">
      <alignment horizontal="right"/>
    </xf>
    <xf numFmtId="49" fontId="1" fillId="6" borderId="51" xfId="1" applyNumberFormat="1" applyFont="1" applyFill="1" applyBorder="1" applyAlignment="1">
      <alignment horizontal="left"/>
    </xf>
    <xf numFmtId="0" fontId="1" fillId="6" borderId="53" xfId="1" applyFont="1" applyFill="1" applyBorder="1"/>
    <xf numFmtId="0" fontId="3" fillId="0" borderId="15" xfId="1" applyFont="1" applyBorder="1" applyAlignment="1">
      <alignment horizontal="center"/>
    </xf>
    <xf numFmtId="49" fontId="3" fillId="0" borderId="15" xfId="1" applyNumberFormat="1" applyFont="1" applyBorder="1" applyAlignment="1">
      <alignment horizontal="left"/>
    </xf>
    <xf numFmtId="0" fontId="15" fillId="0" borderId="3" xfId="0" applyNumberFormat="1" applyFont="1" applyBorder="1"/>
    <xf numFmtId="49" fontId="3" fillId="7" borderId="16" xfId="0" applyNumberFormat="1" applyFont="1" applyFill="1" applyBorder="1" applyAlignment="1">
      <alignment horizontal="left"/>
    </xf>
    <xf numFmtId="0" fontId="3" fillId="7" borderId="6" xfId="0" applyFont="1" applyFill="1" applyBorder="1" applyAlignment="1">
      <alignment horizontal="left"/>
    </xf>
    <xf numFmtId="0" fontId="3" fillId="7" borderId="7" xfId="0" applyFont="1" applyFill="1" applyBorder="1"/>
    <xf numFmtId="164" fontId="3" fillId="7" borderId="8" xfId="0" applyNumberFormat="1" applyFont="1" applyFill="1" applyBorder="1"/>
    <xf numFmtId="3" fontId="4" fillId="7" borderId="16" xfId="0" applyNumberFormat="1" applyFont="1" applyFill="1" applyBorder="1" applyAlignment="1">
      <alignment horizontal="right"/>
    </xf>
    <xf numFmtId="3" fontId="3" fillId="7" borderId="8" xfId="0" applyNumberFormat="1" applyFont="1" applyFill="1" applyBorder="1" applyAlignment="1">
      <alignment horizontal="right"/>
    </xf>
    <xf numFmtId="3" fontId="3" fillId="7" borderId="16" xfId="0" applyNumberFormat="1" applyFont="1" applyFill="1" applyBorder="1" applyAlignment="1">
      <alignment horizontal="right"/>
    </xf>
    <xf numFmtId="3" fontId="3" fillId="7" borderId="5" xfId="0" applyNumberFormat="1" applyFont="1" applyFill="1" applyBorder="1" applyAlignment="1">
      <alignment horizontal="right"/>
    </xf>
    <xf numFmtId="165" fontId="1" fillId="7" borderId="17" xfId="0" applyNumberFormat="1" applyFont="1" applyFill="1" applyBorder="1"/>
    <xf numFmtId="0" fontId="4" fillId="7" borderId="1" xfId="0" applyFont="1" applyFill="1" applyBorder="1" applyAlignment="1">
      <alignment vertical="center"/>
    </xf>
    <xf numFmtId="49" fontId="4" fillId="7" borderId="2" xfId="0" applyNumberFormat="1" applyFont="1" applyFill="1" applyBorder="1" applyAlignment="1">
      <alignment horizontal="left" vertical="center"/>
    </xf>
    <xf numFmtId="0" fontId="4" fillId="7" borderId="2" xfId="0" applyFont="1" applyFill="1" applyBorder="1" applyAlignment="1">
      <alignment vertical="center"/>
    </xf>
    <xf numFmtId="164" fontId="3" fillId="7" borderId="3" xfId="0" applyNumberFormat="1" applyFont="1" applyFill="1" applyBorder="1"/>
    <xf numFmtId="3" fontId="4" fillId="7" borderId="15" xfId="0" applyNumberFormat="1" applyFont="1" applyFill="1" applyBorder="1" applyAlignment="1">
      <alignment horizontal="right" vertical="center"/>
    </xf>
    <xf numFmtId="3" fontId="4" fillId="7" borderId="3" xfId="0" applyNumberFormat="1" applyFont="1" applyFill="1" applyBorder="1" applyAlignment="1">
      <alignment horizontal="right" vertical="center"/>
    </xf>
    <xf numFmtId="165" fontId="4" fillId="7" borderId="15" xfId="0" applyNumberFormat="1" applyFont="1" applyFill="1" applyBorder="1" applyAlignment="1">
      <alignment horizontal="right" vertical="center"/>
    </xf>
    <xf numFmtId="4" fontId="1" fillId="7" borderId="6" xfId="0" applyNumberFormat="1" applyFont="1" applyFill="1" applyBorder="1" applyAlignment="1">
      <alignment horizontal="right" vertical="center"/>
    </xf>
    <xf numFmtId="4" fontId="1" fillId="7" borderId="7" xfId="0" applyNumberFormat="1" applyFont="1" applyFill="1" applyBorder="1" applyAlignment="1">
      <alignment horizontal="right" vertical="center"/>
    </xf>
    <xf numFmtId="4" fontId="1" fillId="7" borderId="4" xfId="0" applyNumberFormat="1" applyFont="1" applyFill="1" applyBorder="1" applyAlignment="1">
      <alignment horizontal="right" vertical="center"/>
    </xf>
    <xf numFmtId="4" fontId="1" fillId="7" borderId="0" xfId="0" applyNumberFormat="1" applyFont="1" applyFill="1" applyBorder="1" applyAlignment="1">
      <alignment horizontal="right" vertical="center"/>
    </xf>
    <xf numFmtId="4" fontId="1" fillId="7" borderId="9" xfId="0" applyNumberFormat="1" applyFont="1" applyFill="1" applyBorder="1" applyAlignment="1">
      <alignment horizontal="right" vertical="center"/>
    </xf>
    <xf numFmtId="4" fontId="1" fillId="7" borderId="10" xfId="0" applyNumberFormat="1" applyFont="1" applyFill="1" applyBorder="1" applyAlignment="1">
      <alignment horizontal="right" vertical="center"/>
    </xf>
    <xf numFmtId="4" fontId="6" fillId="7" borderId="12" xfId="0" applyNumberFormat="1" applyFont="1" applyFill="1" applyBorder="1" applyAlignment="1">
      <alignment horizontal="right" vertical="center"/>
    </xf>
    <xf numFmtId="4" fontId="6" fillId="7" borderId="13" xfId="0" applyNumberFormat="1" applyFont="1" applyFill="1" applyBorder="1" applyAlignment="1">
      <alignment horizontal="right" vertical="center"/>
    </xf>
    <xf numFmtId="4" fontId="1" fillId="7" borderId="7" xfId="0" applyNumberFormat="1" applyFont="1" applyFill="1" applyBorder="1" applyAlignment="1">
      <alignment horizontal="right" vertical="center"/>
    </xf>
    <xf numFmtId="4" fontId="1" fillId="7" borderId="8" xfId="0" applyNumberFormat="1" applyFont="1" applyFill="1" applyBorder="1" applyAlignment="1">
      <alignment horizontal="right" vertical="center"/>
    </xf>
    <xf numFmtId="4" fontId="1" fillId="7" borderId="0" xfId="0" applyNumberFormat="1" applyFont="1" applyFill="1" applyBorder="1" applyAlignment="1">
      <alignment horizontal="right" vertical="center"/>
    </xf>
    <xf numFmtId="4" fontId="1" fillId="7" borderId="5" xfId="0" applyNumberFormat="1" applyFont="1" applyFill="1" applyBorder="1" applyAlignment="1">
      <alignment horizontal="right" vertical="center"/>
    </xf>
    <xf numFmtId="4" fontId="1" fillId="7" borderId="10" xfId="0" applyNumberFormat="1" applyFont="1" applyFill="1" applyBorder="1" applyAlignment="1">
      <alignment horizontal="right" vertical="center"/>
    </xf>
    <xf numFmtId="4" fontId="1" fillId="7" borderId="11" xfId="0" applyNumberFormat="1" applyFont="1" applyFill="1" applyBorder="1" applyAlignment="1">
      <alignment horizontal="right" vertical="center"/>
    </xf>
    <xf numFmtId="3" fontId="6" fillId="7" borderId="13" xfId="0" applyNumberFormat="1" applyFont="1" applyFill="1" applyBorder="1" applyAlignment="1">
      <alignment horizontal="right" vertical="center"/>
    </xf>
    <xf numFmtId="3" fontId="6" fillId="7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22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6" borderId="57" xfId="1" applyFont="1" applyFill="1" applyBorder="1" applyAlignment="1">
      <alignment horizontal="left"/>
    </xf>
    <xf numFmtId="0" fontId="1" fillId="6" borderId="56" xfId="1" applyFont="1" applyFill="1" applyBorder="1" applyAlignment="1">
      <alignment horizontal="left"/>
    </xf>
    <xf numFmtId="0" fontId="1" fillId="6" borderId="58" xfId="1" applyFont="1" applyFill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4" fillId="5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9" fontId="17" fillId="5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6" borderId="57" xfId="1" applyFont="1" applyFill="1" applyBorder="1" applyAlignment="1">
      <alignment horizontal="center" shrinkToFit="1"/>
    </xf>
    <xf numFmtId="0" fontId="1" fillId="6" borderId="56" xfId="1" applyFont="1" applyFill="1" applyBorder="1" applyAlignment="1">
      <alignment horizontal="center" shrinkToFit="1"/>
    </xf>
    <xf numFmtId="0" fontId="1" fillId="6" borderId="58" xfId="1" applyFont="1" applyFill="1" applyBorder="1" applyAlignment="1">
      <alignment horizontal="center" shrinkToFit="1"/>
    </xf>
    <xf numFmtId="0" fontId="23" fillId="5" borderId="1" xfId="1" applyNumberFormat="1" applyFont="1" applyFill="1" applyBorder="1" applyAlignment="1">
      <alignment horizontal="left" wrapText="1"/>
    </xf>
    <xf numFmtId="0" fontId="0" fillId="0" borderId="2" xfId="0" applyBorder="1" applyAlignment="1">
      <alignment wrapText="1"/>
    </xf>
    <xf numFmtId="0" fontId="8" fillId="0" borderId="0" xfId="0" applyFont="1" applyAlignment="1">
      <alignment horizontal="left" vertical="top" wrapText="1"/>
    </xf>
    <xf numFmtId="49" fontId="8" fillId="0" borderId="16" xfId="1" applyNumberFormat="1" applyFont="1" applyBorder="1" applyAlignment="1">
      <alignment horizontal="center" vertical="top" shrinkToFit="1"/>
    </xf>
    <xf numFmtId="4" fontId="8" fillId="0" borderId="16" xfId="1" applyNumberFormat="1" applyFont="1" applyBorder="1" applyAlignment="1">
      <alignment horizontal="right" vertical="top"/>
    </xf>
    <xf numFmtId="4" fontId="8" fillId="0" borderId="16" xfId="1" applyNumberFormat="1" applyFont="1" applyBorder="1" applyAlignment="1">
      <alignment vertical="top"/>
    </xf>
    <xf numFmtId="4" fontId="8" fillId="8" borderId="16" xfId="1" applyNumberFormat="1" applyFont="1" applyFill="1" applyBorder="1" applyAlignment="1">
      <alignment horizontal="right" vertical="top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46"/>
  <sheetViews>
    <sheetView showGridLines="0" topLeftCell="B28" zoomScaleNormal="100" zoomScaleSheetLayoutView="75" workbookViewId="0">
      <selection activeCell="E49" sqref="E49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f ca="1">TODAY()</f>
        <v>41555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99</v>
      </c>
      <c r="F5" s="13"/>
      <c r="G5" s="14"/>
      <c r="H5" s="13"/>
      <c r="I5" s="14"/>
      <c r="O5" s="8"/>
    </row>
    <row r="7" spans="2:15" x14ac:dyDescent="0.2">
      <c r="C7" s="15" t="s">
        <v>4</v>
      </c>
      <c r="D7" s="16" t="s">
        <v>609</v>
      </c>
      <c r="H7" s="17" t="s">
        <v>5</v>
      </c>
      <c r="I7" s="2" t="s">
        <v>904</v>
      </c>
      <c r="J7" s="16"/>
      <c r="K7" s="16"/>
    </row>
    <row r="8" spans="2:15" x14ac:dyDescent="0.2">
      <c r="D8" s="16" t="s">
        <v>901</v>
      </c>
      <c r="H8" s="17" t="s">
        <v>6</v>
      </c>
      <c r="J8" s="16"/>
      <c r="K8" s="16"/>
    </row>
    <row r="9" spans="2:15" x14ac:dyDescent="0.2">
      <c r="C9" s="17" t="s">
        <v>903</v>
      </c>
      <c r="D9" s="16" t="s">
        <v>902</v>
      </c>
      <c r="H9" s="17"/>
      <c r="J9" s="16"/>
    </row>
    <row r="10" spans="2:15" x14ac:dyDescent="0.2">
      <c r="H10" s="17"/>
      <c r="J10" s="16"/>
    </row>
    <row r="11" spans="2:15" x14ac:dyDescent="0.2">
      <c r="C11" s="15" t="s">
        <v>7</v>
      </c>
      <c r="D11" s="16"/>
      <c r="H11" s="17" t="s">
        <v>5</v>
      </c>
      <c r="J11" s="16"/>
      <c r="K11" s="16"/>
    </row>
    <row r="12" spans="2:15" x14ac:dyDescent="0.2">
      <c r="D12" s="16"/>
      <c r="H12" s="17" t="s">
        <v>6</v>
      </c>
      <c r="J12" s="16"/>
      <c r="K12" s="16"/>
    </row>
    <row r="13" spans="2:15" ht="12" customHeight="1" x14ac:dyDescent="0.2">
      <c r="C13" s="17"/>
      <c r="D13" s="16"/>
      <c r="J13" s="17"/>
    </row>
    <row r="14" spans="2:15" ht="24.75" customHeight="1" x14ac:dyDescent="0.2">
      <c r="C14" s="18" t="s">
        <v>8</v>
      </c>
      <c r="H14" s="18" t="s">
        <v>9</v>
      </c>
      <c r="J14" s="17"/>
    </row>
    <row r="15" spans="2:15" ht="12.75" customHeight="1" x14ac:dyDescent="0.2">
      <c r="J15" s="17"/>
    </row>
    <row r="16" spans="2:15" ht="28.5" customHeight="1" x14ac:dyDescent="0.2">
      <c r="C16" s="18" t="s">
        <v>10</v>
      </c>
      <c r="H16" s="18" t="s">
        <v>10</v>
      </c>
    </row>
    <row r="17" spans="2:12" ht="25.5" customHeight="1" x14ac:dyDescent="0.2"/>
    <row r="18" spans="2:12" ht="12.75" customHeight="1" x14ac:dyDescent="0.25">
      <c r="B18" s="12" t="s">
        <v>21</v>
      </c>
      <c r="C18" s="36"/>
      <c r="D18" s="36"/>
      <c r="E18" s="36"/>
      <c r="F18" s="36"/>
      <c r="G18" s="36"/>
      <c r="H18" s="36"/>
      <c r="I18" s="36"/>
      <c r="J18" s="36"/>
    </row>
    <row r="19" spans="2:12" ht="12.75" customHeight="1" x14ac:dyDescent="0.2"/>
    <row r="20" spans="2:12" ht="24.95" customHeight="1" x14ac:dyDescent="0.2">
      <c r="B20" s="63" t="s">
        <v>22</v>
      </c>
      <c r="C20" s="64" t="s">
        <v>23</v>
      </c>
      <c r="D20" s="39"/>
      <c r="E20" s="40"/>
      <c r="F20" s="41" t="s">
        <v>18</v>
      </c>
      <c r="G20" s="42" t="str">
        <f>CONCATENATE("Základ DPH ",SazbaDPH1," %")</f>
        <v>Základ DPH 15 %</v>
      </c>
      <c r="H20" s="41" t="str">
        <f>CONCATENATE("Základ DPH ",SazbaDPH2," %")</f>
        <v>Základ DPH 21 %</v>
      </c>
      <c r="I20" s="42" t="s">
        <v>19</v>
      </c>
      <c r="J20" s="41" t="s">
        <v>13</v>
      </c>
    </row>
    <row r="21" spans="2:12" ht="12.75" customHeight="1" x14ac:dyDescent="0.2">
      <c r="B21" s="65" t="s">
        <v>100</v>
      </c>
      <c r="C21" s="66" t="s">
        <v>611</v>
      </c>
      <c r="D21" s="45"/>
      <c r="E21" s="46"/>
      <c r="F21" s="47">
        <f>G21+H21+I21</f>
        <v>0</v>
      </c>
      <c r="G21" s="48">
        <v>0</v>
      </c>
      <c r="H21" s="49">
        <f>'01 RO 01 KL'!$F$30</f>
        <v>0</v>
      </c>
      <c r="I21" s="54">
        <f t="shared" ref="I21:I26" si="0">(G21*SazbaDPH1)/100+(H21*SazbaDPH2)/100</f>
        <v>0</v>
      </c>
      <c r="J21" s="50" t="str">
        <f t="shared" ref="J21:J27" si="1">IF(CelkemObjekty=0,"",F21/CelkemObjekty*100)</f>
        <v/>
      </c>
    </row>
    <row r="22" spans="2:12" ht="12.75" customHeight="1" x14ac:dyDescent="0.2">
      <c r="B22" s="67" t="s">
        <v>100</v>
      </c>
      <c r="C22" s="68" t="s">
        <v>698</v>
      </c>
      <c r="D22" s="51"/>
      <c r="E22" s="52"/>
      <c r="F22" s="53">
        <f t="shared" ref="F22:F26" si="2">G22+H22+I22</f>
        <v>0</v>
      </c>
      <c r="G22" s="54">
        <v>0</v>
      </c>
      <c r="H22" s="55">
        <f>'01 RO 02 KL'!$F$30</f>
        <v>0</v>
      </c>
      <c r="I22" s="54">
        <f t="shared" si="0"/>
        <v>0</v>
      </c>
      <c r="J22" s="50" t="str">
        <f t="shared" si="1"/>
        <v/>
      </c>
    </row>
    <row r="23" spans="2:12" ht="12.75" customHeight="1" x14ac:dyDescent="0.2">
      <c r="B23" s="67" t="s">
        <v>100</v>
      </c>
      <c r="C23" s="68" t="s">
        <v>816</v>
      </c>
      <c r="D23" s="51"/>
      <c r="E23" s="52"/>
      <c r="F23" s="53">
        <f t="shared" si="2"/>
        <v>0</v>
      </c>
      <c r="G23" s="54">
        <v>0</v>
      </c>
      <c r="H23" s="55">
        <f>'01 RO 03 KL'!$F$30</f>
        <v>0</v>
      </c>
      <c r="I23" s="54">
        <f t="shared" si="0"/>
        <v>0</v>
      </c>
      <c r="J23" s="50" t="str">
        <f t="shared" si="1"/>
        <v/>
      </c>
    </row>
    <row r="24" spans="2:12" ht="12.75" customHeight="1" x14ac:dyDescent="0.2">
      <c r="B24" s="67" t="s">
        <v>100</v>
      </c>
      <c r="C24" s="68" t="s">
        <v>837</v>
      </c>
      <c r="D24" s="51"/>
      <c r="E24" s="52"/>
      <c r="F24" s="53">
        <f t="shared" si="2"/>
        <v>0</v>
      </c>
      <c r="G24" s="54">
        <v>0</v>
      </c>
      <c r="H24" s="55">
        <f>'01 RO 04 KL'!$F$30</f>
        <v>0</v>
      </c>
      <c r="I24" s="54">
        <f t="shared" si="0"/>
        <v>0</v>
      </c>
      <c r="J24" s="50" t="str">
        <f t="shared" si="1"/>
        <v/>
      </c>
    </row>
    <row r="25" spans="2:12" ht="12.75" customHeight="1" x14ac:dyDescent="0.2">
      <c r="B25" s="67" t="s">
        <v>100</v>
      </c>
      <c r="C25" s="68" t="s">
        <v>879</v>
      </c>
      <c r="D25" s="51"/>
      <c r="E25" s="52"/>
      <c r="F25" s="53">
        <f t="shared" si="2"/>
        <v>0</v>
      </c>
      <c r="G25" s="54">
        <v>0</v>
      </c>
      <c r="H25" s="55">
        <f>'01 RO 05 KL'!$F$30</f>
        <v>0</v>
      </c>
      <c r="I25" s="54">
        <f t="shared" si="0"/>
        <v>0</v>
      </c>
      <c r="J25" s="50" t="str">
        <f t="shared" si="1"/>
        <v/>
      </c>
    </row>
    <row r="26" spans="2:12" ht="12.75" customHeight="1" x14ac:dyDescent="0.2">
      <c r="B26" s="67" t="s">
        <v>100</v>
      </c>
      <c r="C26" s="68" t="s">
        <v>900</v>
      </c>
      <c r="D26" s="51"/>
      <c r="E26" s="52"/>
      <c r="F26" s="53">
        <f t="shared" si="2"/>
        <v>0</v>
      </c>
      <c r="G26" s="54">
        <v>0</v>
      </c>
      <c r="H26" s="55">
        <f>'01 RO 06 KL'!$F$30</f>
        <v>0</v>
      </c>
      <c r="I26" s="54">
        <f t="shared" si="0"/>
        <v>0</v>
      </c>
      <c r="J26" s="50" t="str">
        <f t="shared" si="1"/>
        <v/>
      </c>
    </row>
    <row r="27" spans="2:12" ht="12.75" customHeight="1" x14ac:dyDescent="0.2">
      <c r="B27" s="56" t="s">
        <v>20</v>
      </c>
      <c r="C27" s="57"/>
      <c r="D27" s="58"/>
      <c r="E27" s="59"/>
      <c r="F27" s="60">
        <f>SUM(F21:F26)</f>
        <v>0</v>
      </c>
      <c r="G27" s="69">
        <f>SUM(G21:G26)</f>
        <v>0</v>
      </c>
      <c r="H27" s="60">
        <f>SUM(H21:H26)</f>
        <v>0</v>
      </c>
      <c r="I27" s="69">
        <f>SUM(I21:I26)</f>
        <v>0</v>
      </c>
      <c r="J27" s="61" t="str">
        <f t="shared" si="1"/>
        <v/>
      </c>
    </row>
    <row r="28" spans="2:12" ht="25.5" customHeight="1" x14ac:dyDescent="0.2"/>
    <row r="29" spans="2:12" ht="15.75" customHeight="1" x14ac:dyDescent="0.25">
      <c r="B29" s="12" t="s">
        <v>16</v>
      </c>
      <c r="C29" s="36"/>
      <c r="D29" s="36"/>
      <c r="E29" s="36"/>
      <c r="F29" s="36"/>
      <c r="G29" s="36"/>
      <c r="H29" s="36"/>
      <c r="I29" s="36"/>
      <c r="J29" s="36"/>
      <c r="K29" s="36"/>
      <c r="L29" s="37"/>
    </row>
    <row r="30" spans="2:12" ht="5.25" customHeight="1" x14ac:dyDescent="0.2">
      <c r="L30" s="37"/>
    </row>
    <row r="31" spans="2:12" ht="24" customHeight="1" x14ac:dyDescent="0.2">
      <c r="B31" s="38" t="s">
        <v>17</v>
      </c>
      <c r="C31" s="39"/>
      <c r="D31" s="39"/>
      <c r="E31" s="40"/>
      <c r="F31" s="41" t="s">
        <v>18</v>
      </c>
      <c r="G31" s="42" t="str">
        <f>CONCATENATE("Základ DPH ",SazbaDPH1," %")</f>
        <v>Základ DPH 15 %</v>
      </c>
      <c r="H31" s="41" t="str">
        <f>CONCATENATE("Základ DPH ",SazbaDPH2," %")</f>
        <v>Základ DPH 21 %</v>
      </c>
      <c r="I31" s="41" t="s">
        <v>19</v>
      </c>
      <c r="J31" s="41" t="s">
        <v>13</v>
      </c>
    </row>
    <row r="32" spans="2:12" x14ac:dyDescent="0.2">
      <c r="B32" s="43" t="s">
        <v>100</v>
      </c>
      <c r="C32" s="44" t="s">
        <v>101</v>
      </c>
      <c r="D32" s="45"/>
      <c r="E32" s="46"/>
      <c r="F32" s="47">
        <f>G32+H32+I32</f>
        <v>0</v>
      </c>
      <c r="G32" s="48">
        <v>0</v>
      </c>
      <c r="H32" s="49">
        <f>SUM(H27)</f>
        <v>0</v>
      </c>
      <c r="I32" s="49">
        <f t="shared" ref="I32" si="3">(G32*SazbaDPH1)/100+(H32*SazbaDPH2)/100</f>
        <v>0</v>
      </c>
      <c r="J32" s="50" t="str">
        <f t="shared" ref="J32" si="4">IF(CelkemObjekty=0,"",F32/CelkemObjekty*100)</f>
        <v/>
      </c>
    </row>
    <row r="33" spans="2:11" ht="17.25" customHeight="1" x14ac:dyDescent="0.2">
      <c r="B33" s="56" t="s">
        <v>20</v>
      </c>
      <c r="C33" s="57"/>
      <c r="D33" s="58"/>
      <c r="E33" s="59"/>
      <c r="F33" s="60">
        <f>SUM(F32:F32)</f>
        <v>0</v>
      </c>
      <c r="G33" s="60">
        <f>SUM(G32:G32)</f>
        <v>0</v>
      </c>
      <c r="H33" s="60">
        <f>SUM(H32:H32)</f>
        <v>0</v>
      </c>
      <c r="I33" s="60">
        <f>SUM(I32:I32)</f>
        <v>0</v>
      </c>
      <c r="J33" s="61" t="str">
        <f t="shared" ref="J33" si="5">IF(CelkemObjekty=0,"",F33/CelkemObjekty*100)</f>
        <v/>
      </c>
    </row>
    <row r="34" spans="2:11" x14ac:dyDescent="0.2">
      <c r="B34" s="62"/>
      <c r="C34" s="62"/>
      <c r="D34" s="62"/>
      <c r="E34" s="62"/>
      <c r="F34" s="62"/>
      <c r="G34" s="62"/>
      <c r="H34" s="62"/>
      <c r="I34" s="62"/>
      <c r="J34" s="62"/>
      <c r="K34" s="62"/>
    </row>
    <row r="35" spans="2:11" ht="13.5" customHeight="1" x14ac:dyDescent="0.2">
      <c r="B35" s="19"/>
      <c r="C35" s="20"/>
      <c r="D35" s="20"/>
      <c r="E35" s="21"/>
      <c r="F35" s="22"/>
      <c r="G35" s="23"/>
      <c r="H35" s="24"/>
      <c r="I35" s="23"/>
      <c r="J35" s="25" t="s">
        <v>11</v>
      </c>
      <c r="K35" s="26"/>
    </row>
    <row r="36" spans="2:11" ht="15" customHeight="1" x14ac:dyDescent="0.2">
      <c r="B36" s="27" t="s">
        <v>12</v>
      </c>
      <c r="C36" s="28"/>
      <c r="D36" s="29">
        <v>15</v>
      </c>
      <c r="E36" s="30" t="s">
        <v>13</v>
      </c>
      <c r="F36" s="295"/>
      <c r="G36" s="296"/>
      <c r="H36" s="296"/>
      <c r="I36" s="303">
        <f>ROUND(G33,0)</f>
        <v>0</v>
      </c>
      <c r="J36" s="304"/>
      <c r="K36" s="31"/>
    </row>
    <row r="37" spans="2:11" x14ac:dyDescent="0.2">
      <c r="B37" s="27" t="s">
        <v>14</v>
      </c>
      <c r="C37" s="28"/>
      <c r="D37" s="29">
        <f>SazbaDPH1</f>
        <v>15</v>
      </c>
      <c r="E37" s="30" t="s">
        <v>13</v>
      </c>
      <c r="F37" s="297"/>
      <c r="G37" s="298"/>
      <c r="H37" s="298"/>
      <c r="I37" s="305">
        <f>ROUND(I36*D37/100,0)</f>
        <v>0</v>
      </c>
      <c r="J37" s="306"/>
      <c r="K37" s="31"/>
    </row>
    <row r="38" spans="2:11" x14ac:dyDescent="0.2">
      <c r="B38" s="27" t="s">
        <v>12</v>
      </c>
      <c r="C38" s="28"/>
      <c r="D38" s="29">
        <v>21</v>
      </c>
      <c r="E38" s="30" t="s">
        <v>13</v>
      </c>
      <c r="F38" s="297"/>
      <c r="G38" s="298"/>
      <c r="H38" s="298"/>
      <c r="I38" s="305">
        <f>SUM(StavbaCelkem)</f>
        <v>0</v>
      </c>
      <c r="J38" s="306"/>
      <c r="K38" s="31"/>
    </row>
    <row r="39" spans="2:11" ht="13.5" thickBot="1" x14ac:dyDescent="0.25">
      <c r="B39" s="27" t="s">
        <v>14</v>
      </c>
      <c r="C39" s="28"/>
      <c r="D39" s="29">
        <f>SazbaDPH2</f>
        <v>21</v>
      </c>
      <c r="E39" s="30" t="s">
        <v>13</v>
      </c>
      <c r="F39" s="299"/>
      <c r="G39" s="300"/>
      <c r="H39" s="300"/>
      <c r="I39" s="307">
        <f>ROUND(I38*D38/100,0)</f>
        <v>0</v>
      </c>
      <c r="J39" s="308"/>
      <c r="K39" s="31"/>
    </row>
    <row r="40" spans="2:11" ht="16.5" thickBot="1" x14ac:dyDescent="0.25">
      <c r="B40" s="32" t="s">
        <v>15</v>
      </c>
      <c r="C40" s="33"/>
      <c r="D40" s="33"/>
      <c r="E40" s="34"/>
      <c r="F40" s="301"/>
      <c r="G40" s="302"/>
      <c r="H40" s="302"/>
      <c r="I40" s="309">
        <f>SUM(I36:I39)</f>
        <v>0</v>
      </c>
      <c r="J40" s="310"/>
      <c r="K40" s="35"/>
    </row>
    <row r="42" spans="2:11" ht="18" x14ac:dyDescent="0.25">
      <c r="B42" s="12" t="s">
        <v>919</v>
      </c>
      <c r="C42" s="36"/>
      <c r="D42" s="36"/>
      <c r="E42" s="36"/>
      <c r="F42" s="36"/>
      <c r="G42" s="36"/>
      <c r="H42" s="36"/>
      <c r="I42" s="36"/>
      <c r="J42" s="36"/>
    </row>
    <row r="44" spans="2:11" ht="24.95" customHeight="1" x14ac:dyDescent="0.2">
      <c r="B44" s="63" t="s">
        <v>22</v>
      </c>
      <c r="C44" s="64" t="s">
        <v>23</v>
      </c>
      <c r="D44" s="39"/>
      <c r="E44" s="40"/>
      <c r="F44" s="41" t="s">
        <v>18</v>
      </c>
      <c r="G44" s="42" t="str">
        <f>CONCATENATE("Základ DPH ",SazbaDPH1," %")</f>
        <v>Základ DPH 15 %</v>
      </c>
      <c r="H44" s="41" t="str">
        <f>CONCATENATE("Základ DPH ",SazbaDPH2," %")</f>
        <v>Základ DPH 21 %</v>
      </c>
      <c r="I44" s="42" t="s">
        <v>19</v>
      </c>
      <c r="J44" s="41" t="s">
        <v>13</v>
      </c>
    </row>
    <row r="45" spans="2:11" ht="12.75" customHeight="1" x14ac:dyDescent="0.2">
      <c r="B45" s="279"/>
      <c r="C45" s="280" t="s">
        <v>920</v>
      </c>
      <c r="D45" s="281"/>
      <c r="E45" s="282"/>
      <c r="F45" s="283">
        <f>G45+H45+I45</f>
        <v>0</v>
      </c>
      <c r="G45" s="284">
        <v>0</v>
      </c>
      <c r="H45" s="285">
        <f>'01 RO 06 Pol'!$G$16</f>
        <v>0</v>
      </c>
      <c r="I45" s="286">
        <f t="shared" ref="I45" si="6">(G45*SazbaDPH1)/100+(H45*SazbaDPH2)/100</f>
        <v>0</v>
      </c>
      <c r="J45" s="287">
        <v>5</v>
      </c>
    </row>
    <row r="46" spans="2:11" ht="12.75" customHeight="1" x14ac:dyDescent="0.2">
      <c r="B46" s="288" t="s">
        <v>905</v>
      </c>
      <c r="C46" s="289"/>
      <c r="D46" s="290"/>
      <c r="E46" s="291"/>
      <c r="F46" s="292">
        <f>SUM(F45:F45)</f>
        <v>0</v>
      </c>
      <c r="G46" s="293">
        <f>SUM(G45:G45)</f>
        <v>0</v>
      </c>
      <c r="H46" s="292">
        <f>SUM(H45:H45)</f>
        <v>0</v>
      </c>
      <c r="I46" s="293">
        <f>SUM(I45:I45)</f>
        <v>0</v>
      </c>
      <c r="J46" s="294">
        <v>5</v>
      </c>
    </row>
  </sheetData>
  <sortState ref="B831:K855">
    <sortCondition ref="B831"/>
  </sortState>
  <mergeCells count="5">
    <mergeCell ref="I36:J36"/>
    <mergeCell ref="I37:J37"/>
    <mergeCell ref="I38:J38"/>
    <mergeCell ref="I39:J39"/>
    <mergeCell ref="I40:J40"/>
  </mergeCells>
  <pageMargins left="0.39370078740157483" right="0.19685039370078741" top="0.39370078740157483" bottom="0.39370078740157483" header="0" footer="0.19685039370078741"/>
  <pageSetup paperSize="9" scale="97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B175"/>
  <sheetViews>
    <sheetView showGridLines="0" showZeros="0" zoomScaleNormal="100" zoomScaleSheetLayoutView="100" workbookViewId="0">
      <selection sqref="A1:G1"/>
    </sheetView>
  </sheetViews>
  <sheetFormatPr defaultRowHeight="12.75" x14ac:dyDescent="0.2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2" customWidth="1"/>
    <col min="6" max="6" width="9.85546875" style="205" customWidth="1"/>
    <col min="7" max="7" width="13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16384" width="9.140625" style="205"/>
  </cols>
  <sheetData>
    <row r="1" spans="1:80" ht="15.75" x14ac:dyDescent="0.25">
      <c r="A1" s="336" t="s">
        <v>83</v>
      </c>
      <c r="B1" s="336"/>
      <c r="C1" s="336"/>
      <c r="D1" s="336"/>
      <c r="E1" s="336"/>
      <c r="F1" s="336"/>
      <c r="G1" s="336"/>
    </row>
    <row r="2" spans="1:80" ht="14.25" customHeight="1" thickBot="1" x14ac:dyDescent="0.25">
      <c r="B2" s="206"/>
      <c r="C2" s="207"/>
      <c r="D2" s="207"/>
      <c r="E2" s="208"/>
      <c r="F2" s="207"/>
      <c r="G2" s="207"/>
    </row>
    <row r="3" spans="1:80" ht="13.5" thickTop="1" x14ac:dyDescent="0.2">
      <c r="A3" s="322" t="s">
        <v>3</v>
      </c>
      <c r="B3" s="323"/>
      <c r="C3" s="272" t="s">
        <v>99</v>
      </c>
      <c r="D3" s="209"/>
      <c r="E3" s="273" t="s">
        <v>84</v>
      </c>
      <c r="F3" s="274" t="str">
        <f>'01 RO 03 Rek'!H1</f>
        <v>RO 03</v>
      </c>
      <c r="G3" s="275"/>
    </row>
    <row r="4" spans="1:80" ht="13.5" thickBot="1" x14ac:dyDescent="0.25">
      <c r="A4" s="337" t="s">
        <v>74</v>
      </c>
      <c r="B4" s="325"/>
      <c r="C4" s="165" t="s">
        <v>102</v>
      </c>
      <c r="D4" s="210"/>
      <c r="E4" s="338" t="str">
        <f>'01 RO 03 Rek'!G2</f>
        <v>Výměna výplní otvorů</v>
      </c>
      <c r="F4" s="339"/>
      <c r="G4" s="340"/>
    </row>
    <row r="5" spans="1:80" ht="13.5" thickTop="1" x14ac:dyDescent="0.2">
      <c r="A5" s="211"/>
      <c r="G5" s="213"/>
    </row>
    <row r="6" spans="1:80" ht="27" customHeight="1" x14ac:dyDescent="0.2">
      <c r="A6" s="214" t="s">
        <v>85</v>
      </c>
      <c r="B6" s="215" t="s">
        <v>86</v>
      </c>
      <c r="C6" s="215" t="s">
        <v>87</v>
      </c>
      <c r="D6" s="215" t="s">
        <v>88</v>
      </c>
      <c r="E6" s="216" t="s">
        <v>89</v>
      </c>
      <c r="F6" s="215" t="s">
        <v>90</v>
      </c>
      <c r="G6" s="217" t="s">
        <v>91</v>
      </c>
      <c r="H6" s="218" t="s">
        <v>92</v>
      </c>
      <c r="I6" s="218" t="s">
        <v>93</v>
      </c>
      <c r="J6" s="218" t="s">
        <v>94</v>
      </c>
      <c r="K6" s="218" t="s">
        <v>95</v>
      </c>
    </row>
    <row r="7" spans="1:80" x14ac:dyDescent="0.2">
      <c r="A7" s="219" t="s">
        <v>96</v>
      </c>
      <c r="B7" s="220" t="s">
        <v>106</v>
      </c>
      <c r="C7" s="221" t="s">
        <v>107</v>
      </c>
      <c r="D7" s="222"/>
      <c r="E7" s="223"/>
      <c r="F7" s="223"/>
      <c r="G7" s="224"/>
      <c r="H7" s="225"/>
      <c r="I7" s="226"/>
      <c r="J7" s="227"/>
      <c r="K7" s="228"/>
      <c r="O7" s="229">
        <v>1</v>
      </c>
    </row>
    <row r="8" spans="1:80" ht="22.5" x14ac:dyDescent="0.2">
      <c r="A8" s="230">
        <v>1</v>
      </c>
      <c r="B8" s="231" t="s">
        <v>701</v>
      </c>
      <c r="C8" s="232" t="s">
        <v>702</v>
      </c>
      <c r="D8" s="233" t="s">
        <v>103</v>
      </c>
      <c r="E8" s="234">
        <v>0.72</v>
      </c>
      <c r="F8" s="234"/>
      <c r="G8" s="235">
        <f>E8*F8</f>
        <v>0</v>
      </c>
      <c r="H8" s="236">
        <v>1.73916</v>
      </c>
      <c r="I8" s="237">
        <f>E8*H8</f>
        <v>1.2521952000000001</v>
      </c>
      <c r="J8" s="236">
        <v>0</v>
      </c>
      <c r="K8" s="237">
        <f>E8*J8</f>
        <v>0</v>
      </c>
      <c r="O8" s="229">
        <v>2</v>
      </c>
      <c r="AA8" s="205">
        <v>1</v>
      </c>
      <c r="AB8" s="205">
        <v>1</v>
      </c>
      <c r="AC8" s="205">
        <v>1</v>
      </c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29">
        <v>1</v>
      </c>
      <c r="CB8" s="229">
        <v>1</v>
      </c>
    </row>
    <row r="9" spans="1:80" ht="12.75" customHeight="1" x14ac:dyDescent="0.2">
      <c r="A9" s="238"/>
      <c r="B9" s="239"/>
      <c r="C9" s="331" t="s">
        <v>703</v>
      </c>
      <c r="D9" s="332"/>
      <c r="E9" s="332"/>
      <c r="F9" s="332"/>
      <c r="G9" s="333"/>
      <c r="I9" s="240"/>
      <c r="K9" s="240"/>
      <c r="L9" s="241" t="s">
        <v>703</v>
      </c>
      <c r="O9" s="229">
        <v>3</v>
      </c>
    </row>
    <row r="10" spans="1:80" x14ac:dyDescent="0.2">
      <c r="A10" s="238"/>
      <c r="B10" s="242"/>
      <c r="C10" s="334" t="s">
        <v>704</v>
      </c>
      <c r="D10" s="335"/>
      <c r="E10" s="243">
        <v>0.72</v>
      </c>
      <c r="F10" s="244"/>
      <c r="G10" s="245"/>
      <c r="H10" s="246"/>
      <c r="I10" s="240"/>
      <c r="J10" s="247"/>
      <c r="K10" s="240"/>
      <c r="M10" s="241" t="s">
        <v>704</v>
      </c>
      <c r="O10" s="229"/>
    </row>
    <row r="11" spans="1:80" x14ac:dyDescent="0.2">
      <c r="A11" s="248"/>
      <c r="B11" s="249" t="s">
        <v>98</v>
      </c>
      <c r="C11" s="250" t="s">
        <v>108</v>
      </c>
      <c r="D11" s="251"/>
      <c r="E11" s="252"/>
      <c r="F11" s="253"/>
      <c r="G11" s="254">
        <f>SUM(G7:G10)</f>
        <v>0</v>
      </c>
      <c r="H11" s="255"/>
      <c r="I11" s="256">
        <f>SUM(I7:I10)</f>
        <v>1.2521952000000001</v>
      </c>
      <c r="J11" s="255"/>
      <c r="K11" s="256">
        <f>SUM(K7:K10)</f>
        <v>0</v>
      </c>
      <c r="O11" s="229">
        <v>4</v>
      </c>
      <c r="BA11" s="257">
        <f>SUM(BA7:BA10)</f>
        <v>0</v>
      </c>
      <c r="BB11" s="257">
        <f>SUM(BB7:BB10)</f>
        <v>0</v>
      </c>
      <c r="BC11" s="257">
        <f>SUM(BC7:BC10)</f>
        <v>0</v>
      </c>
      <c r="BD11" s="257">
        <f>SUM(BD7:BD10)</f>
        <v>0</v>
      </c>
      <c r="BE11" s="257">
        <f>SUM(BE7:BE10)</f>
        <v>0</v>
      </c>
    </row>
    <row r="12" spans="1:80" x14ac:dyDescent="0.2">
      <c r="A12" s="219" t="s">
        <v>96</v>
      </c>
      <c r="B12" s="220" t="s">
        <v>119</v>
      </c>
      <c r="C12" s="221" t="s">
        <v>120</v>
      </c>
      <c r="D12" s="222"/>
      <c r="E12" s="223"/>
      <c r="F12" s="223"/>
      <c r="G12" s="224"/>
      <c r="H12" s="225"/>
      <c r="I12" s="226"/>
      <c r="J12" s="227"/>
      <c r="K12" s="228"/>
      <c r="O12" s="229">
        <v>1</v>
      </c>
    </row>
    <row r="13" spans="1:80" x14ac:dyDescent="0.2">
      <c r="A13" s="230">
        <v>2</v>
      </c>
      <c r="B13" s="231" t="s">
        <v>705</v>
      </c>
      <c r="C13" s="232" t="s">
        <v>706</v>
      </c>
      <c r="D13" s="233" t="s">
        <v>128</v>
      </c>
      <c r="E13" s="234">
        <v>353.947</v>
      </c>
      <c r="F13" s="234"/>
      <c r="G13" s="235">
        <f>E13*F13</f>
        <v>0</v>
      </c>
      <c r="H13" s="236">
        <v>4.0000000000000003E-5</v>
      </c>
      <c r="I13" s="237">
        <f>E13*H13</f>
        <v>1.4157880000000001E-2</v>
      </c>
      <c r="J13" s="236">
        <v>0</v>
      </c>
      <c r="K13" s="237">
        <f>E13*J13</f>
        <v>0</v>
      </c>
      <c r="O13" s="229">
        <v>2</v>
      </c>
      <c r="AA13" s="205">
        <v>1</v>
      </c>
      <c r="AB13" s="205">
        <v>1</v>
      </c>
      <c r="AC13" s="205">
        <v>1</v>
      </c>
      <c r="AZ13" s="205">
        <v>1</v>
      </c>
      <c r="BA13" s="205">
        <f>IF(AZ13=1,G13,0)</f>
        <v>0</v>
      </c>
      <c r="BB13" s="205">
        <f>IF(AZ13=2,G13,0)</f>
        <v>0</v>
      </c>
      <c r="BC13" s="205">
        <f>IF(AZ13=3,G13,0)</f>
        <v>0</v>
      </c>
      <c r="BD13" s="205">
        <f>IF(AZ13=4,G13,0)</f>
        <v>0</v>
      </c>
      <c r="BE13" s="205">
        <f>IF(AZ13=5,G13,0)</f>
        <v>0</v>
      </c>
      <c r="CA13" s="229">
        <v>1</v>
      </c>
      <c r="CB13" s="229">
        <v>1</v>
      </c>
    </row>
    <row r="14" spans="1:80" ht="24.95" customHeight="1" x14ac:dyDescent="0.2">
      <c r="A14" s="238"/>
      <c r="B14" s="242"/>
      <c r="C14" s="334" t="s">
        <v>707</v>
      </c>
      <c r="D14" s="335"/>
      <c r="E14" s="243">
        <v>353.947</v>
      </c>
      <c r="F14" s="244"/>
      <c r="G14" s="245"/>
      <c r="H14" s="246"/>
      <c r="I14" s="240"/>
      <c r="J14" s="247"/>
      <c r="K14" s="240"/>
      <c r="M14" s="241" t="s">
        <v>707</v>
      </c>
      <c r="O14" s="229"/>
    </row>
    <row r="15" spans="1:80" x14ac:dyDescent="0.2">
      <c r="A15" s="230">
        <v>3</v>
      </c>
      <c r="B15" s="231" t="s">
        <v>708</v>
      </c>
      <c r="C15" s="232" t="s">
        <v>709</v>
      </c>
      <c r="D15" s="233" t="s">
        <v>124</v>
      </c>
      <c r="E15" s="234">
        <v>932.03</v>
      </c>
      <c r="F15" s="234"/>
      <c r="G15" s="235">
        <f>E15*F15</f>
        <v>0</v>
      </c>
      <c r="H15" s="236">
        <v>4.3099999999999996E-3</v>
      </c>
      <c r="I15" s="237">
        <f>E15*H15</f>
        <v>4.0170492999999992</v>
      </c>
      <c r="J15" s="236">
        <v>0</v>
      </c>
      <c r="K15" s="237">
        <f>E15*J15</f>
        <v>0</v>
      </c>
      <c r="O15" s="229">
        <v>2</v>
      </c>
      <c r="AA15" s="205">
        <v>1</v>
      </c>
      <c r="AB15" s="205">
        <v>1</v>
      </c>
      <c r="AC15" s="205">
        <v>1</v>
      </c>
      <c r="AZ15" s="205">
        <v>1</v>
      </c>
      <c r="BA15" s="205">
        <f>IF(AZ15=1,G15,0)</f>
        <v>0</v>
      </c>
      <c r="BB15" s="205">
        <f>IF(AZ15=2,G15,0)</f>
        <v>0</v>
      </c>
      <c r="BC15" s="205">
        <f>IF(AZ15=3,G15,0)</f>
        <v>0</v>
      </c>
      <c r="BD15" s="205">
        <f>IF(AZ15=4,G15,0)</f>
        <v>0</v>
      </c>
      <c r="BE15" s="205">
        <f>IF(AZ15=5,G15,0)</f>
        <v>0</v>
      </c>
      <c r="CA15" s="229">
        <v>1</v>
      </c>
      <c r="CB15" s="229">
        <v>1</v>
      </c>
    </row>
    <row r="16" spans="1:80" ht="33.75" x14ac:dyDescent="0.2">
      <c r="A16" s="238"/>
      <c r="B16" s="242"/>
      <c r="C16" s="334" t="s">
        <v>710</v>
      </c>
      <c r="D16" s="335"/>
      <c r="E16" s="243">
        <v>932.03</v>
      </c>
      <c r="F16" s="244"/>
      <c r="G16" s="245"/>
      <c r="H16" s="246"/>
      <c r="I16" s="240"/>
      <c r="J16" s="247"/>
      <c r="K16" s="240"/>
      <c r="M16" s="241" t="s">
        <v>710</v>
      </c>
      <c r="O16" s="229"/>
    </row>
    <row r="17" spans="1:80" ht="22.5" x14ac:dyDescent="0.2">
      <c r="A17" s="230">
        <v>4</v>
      </c>
      <c r="B17" s="231" t="s">
        <v>711</v>
      </c>
      <c r="C17" s="232" t="s">
        <v>712</v>
      </c>
      <c r="D17" s="233" t="s">
        <v>128</v>
      </c>
      <c r="E17" s="234">
        <v>326.21050000000002</v>
      </c>
      <c r="F17" s="234"/>
      <c r="G17" s="235">
        <f>E17*F17</f>
        <v>0</v>
      </c>
      <c r="H17" s="236">
        <v>1.685E-2</v>
      </c>
      <c r="I17" s="237">
        <f>E17*H17</f>
        <v>5.4966469250000003</v>
      </c>
      <c r="J17" s="236">
        <v>0</v>
      </c>
      <c r="K17" s="237">
        <f>E17*J17</f>
        <v>0</v>
      </c>
      <c r="O17" s="229">
        <v>2</v>
      </c>
      <c r="AA17" s="205">
        <v>1</v>
      </c>
      <c r="AB17" s="205">
        <v>1</v>
      </c>
      <c r="AC17" s="205">
        <v>1</v>
      </c>
      <c r="AZ17" s="205">
        <v>1</v>
      </c>
      <c r="BA17" s="205">
        <f>IF(AZ17=1,G17,0)</f>
        <v>0</v>
      </c>
      <c r="BB17" s="205">
        <f>IF(AZ17=2,G17,0)</f>
        <v>0</v>
      </c>
      <c r="BC17" s="205">
        <f>IF(AZ17=3,G17,0)</f>
        <v>0</v>
      </c>
      <c r="BD17" s="205">
        <f>IF(AZ17=4,G17,0)</f>
        <v>0</v>
      </c>
      <c r="BE17" s="205">
        <f>IF(AZ17=5,G17,0)</f>
        <v>0</v>
      </c>
      <c r="CA17" s="229">
        <v>1</v>
      </c>
      <c r="CB17" s="229">
        <v>1</v>
      </c>
    </row>
    <row r="18" spans="1:80" x14ac:dyDescent="0.2">
      <c r="A18" s="238"/>
      <c r="B18" s="242"/>
      <c r="C18" s="334" t="s">
        <v>713</v>
      </c>
      <c r="D18" s="335"/>
      <c r="E18" s="243">
        <v>326.21050000000002</v>
      </c>
      <c r="F18" s="244"/>
      <c r="G18" s="245"/>
      <c r="H18" s="246"/>
      <c r="I18" s="240"/>
      <c r="J18" s="247"/>
      <c r="K18" s="240"/>
      <c r="M18" s="241" t="s">
        <v>713</v>
      </c>
      <c r="O18" s="229"/>
    </row>
    <row r="19" spans="1:80" x14ac:dyDescent="0.2">
      <c r="A19" s="230">
        <v>5</v>
      </c>
      <c r="B19" s="231" t="s">
        <v>714</v>
      </c>
      <c r="C19" s="232" t="s">
        <v>715</v>
      </c>
      <c r="D19" s="233" t="s">
        <v>128</v>
      </c>
      <c r="E19" s="234">
        <v>0.4</v>
      </c>
      <c r="F19" s="234"/>
      <c r="G19" s="235">
        <f>E19*F19</f>
        <v>0</v>
      </c>
      <c r="H19" s="236">
        <v>2.7980000000000001E-2</v>
      </c>
      <c r="I19" s="237">
        <f>E19*H19</f>
        <v>1.1192000000000001E-2</v>
      </c>
      <c r="J19" s="236">
        <v>0</v>
      </c>
      <c r="K19" s="237">
        <f>E19*J19</f>
        <v>0</v>
      </c>
      <c r="O19" s="229">
        <v>2</v>
      </c>
      <c r="AA19" s="205">
        <v>1</v>
      </c>
      <c r="AB19" s="205">
        <v>1</v>
      </c>
      <c r="AC19" s="205">
        <v>1</v>
      </c>
      <c r="AZ19" s="205">
        <v>1</v>
      </c>
      <c r="BA19" s="205">
        <f>IF(AZ19=1,G19,0)</f>
        <v>0</v>
      </c>
      <c r="BB19" s="205">
        <f>IF(AZ19=2,G19,0)</f>
        <v>0</v>
      </c>
      <c r="BC19" s="205">
        <f>IF(AZ19=3,G19,0)</f>
        <v>0</v>
      </c>
      <c r="BD19" s="205">
        <f>IF(AZ19=4,G19,0)</f>
        <v>0</v>
      </c>
      <c r="BE19" s="205">
        <f>IF(AZ19=5,G19,0)</f>
        <v>0</v>
      </c>
      <c r="CA19" s="229">
        <v>1</v>
      </c>
      <c r="CB19" s="229">
        <v>1</v>
      </c>
    </row>
    <row r="20" spans="1:80" x14ac:dyDescent="0.2">
      <c r="A20" s="238"/>
      <c r="B20" s="242"/>
      <c r="C20" s="334" t="s">
        <v>716</v>
      </c>
      <c r="D20" s="335"/>
      <c r="E20" s="243">
        <v>0.4</v>
      </c>
      <c r="F20" s="244"/>
      <c r="G20" s="245"/>
      <c r="H20" s="246"/>
      <c r="I20" s="240"/>
      <c r="J20" s="247"/>
      <c r="K20" s="240"/>
      <c r="M20" s="241" t="s">
        <v>716</v>
      </c>
      <c r="O20" s="229"/>
    </row>
    <row r="21" spans="1:80" x14ac:dyDescent="0.2">
      <c r="A21" s="248"/>
      <c r="B21" s="249" t="s">
        <v>98</v>
      </c>
      <c r="C21" s="250" t="s">
        <v>121</v>
      </c>
      <c r="D21" s="251"/>
      <c r="E21" s="252"/>
      <c r="F21" s="253"/>
      <c r="G21" s="254">
        <f>SUM(G12:G20)</f>
        <v>0</v>
      </c>
      <c r="H21" s="255"/>
      <c r="I21" s="256">
        <f>SUM(I12:I20)</f>
        <v>9.5390461049999988</v>
      </c>
      <c r="J21" s="255"/>
      <c r="K21" s="256">
        <f>SUM(K12:K20)</f>
        <v>0</v>
      </c>
      <c r="O21" s="229">
        <v>4</v>
      </c>
      <c r="BA21" s="257">
        <f>SUM(BA12:BA20)</f>
        <v>0</v>
      </c>
      <c r="BB21" s="257">
        <f>SUM(BB12:BB20)</f>
        <v>0</v>
      </c>
      <c r="BC21" s="257">
        <f>SUM(BC12:BC20)</f>
        <v>0</v>
      </c>
      <c r="BD21" s="257">
        <f>SUM(BD12:BD20)</f>
        <v>0</v>
      </c>
      <c r="BE21" s="257">
        <f>SUM(BE12:BE20)</f>
        <v>0</v>
      </c>
    </row>
    <row r="22" spans="1:80" x14ac:dyDescent="0.2">
      <c r="A22" s="219" t="s">
        <v>96</v>
      </c>
      <c r="B22" s="220" t="s">
        <v>333</v>
      </c>
      <c r="C22" s="221" t="s">
        <v>334</v>
      </c>
      <c r="D22" s="222"/>
      <c r="E22" s="223"/>
      <c r="F22" s="223"/>
      <c r="G22" s="224"/>
      <c r="H22" s="225"/>
      <c r="I22" s="226"/>
      <c r="J22" s="227"/>
      <c r="K22" s="228"/>
      <c r="O22" s="229">
        <v>1</v>
      </c>
    </row>
    <row r="23" spans="1:80" x14ac:dyDescent="0.2">
      <c r="A23" s="230">
        <v>6</v>
      </c>
      <c r="B23" s="231" t="s">
        <v>717</v>
      </c>
      <c r="C23" s="232" t="s">
        <v>718</v>
      </c>
      <c r="D23" s="233" t="s">
        <v>128</v>
      </c>
      <c r="E23" s="234">
        <v>1.7250000000000001</v>
      </c>
      <c r="F23" s="234"/>
      <c r="G23" s="235">
        <f>E23*F23</f>
        <v>0</v>
      </c>
      <c r="H23" s="236">
        <v>6.7000000000000002E-4</v>
      </c>
      <c r="I23" s="237">
        <f>E23*H23</f>
        <v>1.1557500000000001E-3</v>
      </c>
      <c r="J23" s="236">
        <v>-8.2000000000000003E-2</v>
      </c>
      <c r="K23" s="237">
        <f>E23*J23</f>
        <v>-0.14145000000000002</v>
      </c>
      <c r="O23" s="229">
        <v>2</v>
      </c>
      <c r="AA23" s="205">
        <v>1</v>
      </c>
      <c r="AB23" s="205">
        <v>1</v>
      </c>
      <c r="AC23" s="205">
        <v>1</v>
      </c>
      <c r="AZ23" s="205">
        <v>1</v>
      </c>
      <c r="BA23" s="205">
        <f>IF(AZ23=1,G23,0)</f>
        <v>0</v>
      </c>
      <c r="BB23" s="205">
        <f>IF(AZ23=2,G23,0)</f>
        <v>0</v>
      </c>
      <c r="BC23" s="205">
        <f>IF(AZ23=3,G23,0)</f>
        <v>0</v>
      </c>
      <c r="BD23" s="205">
        <f>IF(AZ23=4,G23,0)</f>
        <v>0</v>
      </c>
      <c r="BE23" s="205">
        <f>IF(AZ23=5,G23,0)</f>
        <v>0</v>
      </c>
      <c r="CA23" s="229">
        <v>1</v>
      </c>
      <c r="CB23" s="229">
        <v>1</v>
      </c>
    </row>
    <row r="24" spans="1:80" x14ac:dyDescent="0.2">
      <c r="A24" s="238"/>
      <c r="B24" s="242"/>
      <c r="C24" s="334" t="s">
        <v>719</v>
      </c>
      <c r="D24" s="335"/>
      <c r="E24" s="243">
        <v>0.3</v>
      </c>
      <c r="F24" s="244"/>
      <c r="G24" s="245"/>
      <c r="H24" s="246"/>
      <c r="I24" s="240"/>
      <c r="J24" s="247"/>
      <c r="K24" s="240"/>
      <c r="M24" s="241" t="s">
        <v>719</v>
      </c>
      <c r="O24" s="229"/>
    </row>
    <row r="25" spans="1:80" x14ac:dyDescent="0.2">
      <c r="A25" s="238"/>
      <c r="B25" s="242"/>
      <c r="C25" s="334" t="s">
        <v>720</v>
      </c>
      <c r="D25" s="335"/>
      <c r="E25" s="243">
        <v>0.5</v>
      </c>
      <c r="F25" s="244"/>
      <c r="G25" s="245"/>
      <c r="H25" s="246"/>
      <c r="I25" s="240"/>
      <c r="J25" s="247"/>
      <c r="K25" s="240"/>
      <c r="M25" s="241" t="s">
        <v>720</v>
      </c>
      <c r="O25" s="229"/>
    </row>
    <row r="26" spans="1:80" x14ac:dyDescent="0.2">
      <c r="A26" s="238"/>
      <c r="B26" s="242"/>
      <c r="C26" s="334" t="s">
        <v>721</v>
      </c>
      <c r="D26" s="335"/>
      <c r="E26" s="243">
        <v>0.3</v>
      </c>
      <c r="F26" s="244"/>
      <c r="G26" s="245"/>
      <c r="H26" s="246"/>
      <c r="I26" s="240"/>
      <c r="J26" s="247"/>
      <c r="K26" s="240"/>
      <c r="M26" s="241" t="s">
        <v>721</v>
      </c>
      <c r="O26" s="229"/>
    </row>
    <row r="27" spans="1:80" x14ac:dyDescent="0.2">
      <c r="A27" s="238"/>
      <c r="B27" s="242"/>
      <c r="C27" s="334" t="s">
        <v>722</v>
      </c>
      <c r="D27" s="335"/>
      <c r="E27" s="243">
        <v>0.25</v>
      </c>
      <c r="F27" s="244"/>
      <c r="G27" s="245"/>
      <c r="H27" s="246"/>
      <c r="I27" s="240"/>
      <c r="J27" s="247"/>
      <c r="K27" s="240"/>
      <c r="M27" s="241" t="s">
        <v>722</v>
      </c>
      <c r="O27" s="229"/>
    </row>
    <row r="28" spans="1:80" x14ac:dyDescent="0.2">
      <c r="A28" s="238"/>
      <c r="B28" s="242"/>
      <c r="C28" s="334" t="s">
        <v>723</v>
      </c>
      <c r="D28" s="335"/>
      <c r="E28" s="243">
        <v>0.375</v>
      </c>
      <c r="F28" s="244"/>
      <c r="G28" s="245"/>
      <c r="H28" s="246"/>
      <c r="I28" s="240"/>
      <c r="J28" s="247"/>
      <c r="K28" s="240"/>
      <c r="M28" s="241" t="s">
        <v>723</v>
      </c>
      <c r="O28" s="229"/>
    </row>
    <row r="29" spans="1:80" x14ac:dyDescent="0.2">
      <c r="A29" s="230">
        <v>7</v>
      </c>
      <c r="B29" s="231" t="s">
        <v>724</v>
      </c>
      <c r="C29" s="232" t="s">
        <v>725</v>
      </c>
      <c r="D29" s="233" t="s">
        <v>128</v>
      </c>
      <c r="E29" s="234">
        <v>1.58</v>
      </c>
      <c r="F29" s="234"/>
      <c r="G29" s="235">
        <f>E29*F29</f>
        <v>0</v>
      </c>
      <c r="H29" s="236">
        <v>2.1900000000000001E-3</v>
      </c>
      <c r="I29" s="237">
        <f>E29*H29</f>
        <v>3.4602000000000005E-3</v>
      </c>
      <c r="J29" s="236">
        <v>-4.1000000000000002E-2</v>
      </c>
      <c r="K29" s="237">
        <f>E29*J29</f>
        <v>-6.4780000000000004E-2</v>
      </c>
      <c r="O29" s="229">
        <v>2</v>
      </c>
      <c r="AA29" s="205">
        <v>1</v>
      </c>
      <c r="AB29" s="205">
        <v>1</v>
      </c>
      <c r="AC29" s="205">
        <v>1</v>
      </c>
      <c r="AZ29" s="205">
        <v>1</v>
      </c>
      <c r="BA29" s="205">
        <f>IF(AZ29=1,G29,0)</f>
        <v>0</v>
      </c>
      <c r="BB29" s="205">
        <f>IF(AZ29=2,G29,0)</f>
        <v>0</v>
      </c>
      <c r="BC29" s="205">
        <f>IF(AZ29=3,G29,0)</f>
        <v>0</v>
      </c>
      <c r="BD29" s="205">
        <f>IF(AZ29=4,G29,0)</f>
        <v>0</v>
      </c>
      <c r="BE29" s="205">
        <f>IF(AZ29=5,G29,0)</f>
        <v>0</v>
      </c>
      <c r="CA29" s="229">
        <v>1</v>
      </c>
      <c r="CB29" s="229">
        <v>1</v>
      </c>
    </row>
    <row r="30" spans="1:80" x14ac:dyDescent="0.2">
      <c r="A30" s="238"/>
      <c r="B30" s="242"/>
      <c r="C30" s="334" t="s">
        <v>726</v>
      </c>
      <c r="D30" s="335"/>
      <c r="E30" s="243">
        <v>1.58</v>
      </c>
      <c r="F30" s="244"/>
      <c r="G30" s="245"/>
      <c r="H30" s="246"/>
      <c r="I30" s="240"/>
      <c r="J30" s="247"/>
      <c r="K30" s="240"/>
      <c r="M30" s="241" t="s">
        <v>726</v>
      </c>
      <c r="O30" s="229"/>
    </row>
    <row r="31" spans="1:80" x14ac:dyDescent="0.2">
      <c r="A31" s="230">
        <v>8</v>
      </c>
      <c r="B31" s="231" t="s">
        <v>727</v>
      </c>
      <c r="C31" s="232" t="s">
        <v>728</v>
      </c>
      <c r="D31" s="233" t="s">
        <v>128</v>
      </c>
      <c r="E31" s="234">
        <v>34.64</v>
      </c>
      <c r="F31" s="234"/>
      <c r="G31" s="235">
        <f>E31*F31</f>
        <v>0</v>
      </c>
      <c r="H31" s="236">
        <v>1E-3</v>
      </c>
      <c r="I31" s="237">
        <f>E31*H31</f>
        <v>3.4640000000000004E-2</v>
      </c>
      <c r="J31" s="236">
        <v>-3.1E-2</v>
      </c>
      <c r="K31" s="237">
        <f>E31*J31</f>
        <v>-1.0738399999999999</v>
      </c>
      <c r="O31" s="229">
        <v>2</v>
      </c>
      <c r="AA31" s="205">
        <v>1</v>
      </c>
      <c r="AB31" s="205">
        <v>1</v>
      </c>
      <c r="AC31" s="205">
        <v>1</v>
      </c>
      <c r="AZ31" s="205">
        <v>1</v>
      </c>
      <c r="BA31" s="205">
        <f>IF(AZ31=1,G31,0)</f>
        <v>0</v>
      </c>
      <c r="BB31" s="205">
        <f>IF(AZ31=2,G31,0)</f>
        <v>0</v>
      </c>
      <c r="BC31" s="205">
        <f>IF(AZ31=3,G31,0)</f>
        <v>0</v>
      </c>
      <c r="BD31" s="205">
        <f>IF(AZ31=4,G31,0)</f>
        <v>0</v>
      </c>
      <c r="BE31" s="205">
        <f>IF(AZ31=5,G31,0)</f>
        <v>0</v>
      </c>
      <c r="CA31" s="229">
        <v>1</v>
      </c>
      <c r="CB31" s="229">
        <v>1</v>
      </c>
    </row>
    <row r="32" spans="1:80" x14ac:dyDescent="0.2">
      <c r="A32" s="238"/>
      <c r="B32" s="242"/>
      <c r="C32" s="334" t="s">
        <v>729</v>
      </c>
      <c r="D32" s="335"/>
      <c r="E32" s="243">
        <v>34.64</v>
      </c>
      <c r="F32" s="244"/>
      <c r="G32" s="245"/>
      <c r="H32" s="246"/>
      <c r="I32" s="240"/>
      <c r="J32" s="247"/>
      <c r="K32" s="240"/>
      <c r="M32" s="241" t="s">
        <v>729</v>
      </c>
      <c r="O32" s="229"/>
    </row>
    <row r="33" spans="1:80" ht="22.5" x14ac:dyDescent="0.2">
      <c r="A33" s="230">
        <v>9</v>
      </c>
      <c r="B33" s="231" t="s">
        <v>730</v>
      </c>
      <c r="C33" s="232" t="s">
        <v>731</v>
      </c>
      <c r="D33" s="233" t="s">
        <v>128</v>
      </c>
      <c r="E33" s="234">
        <v>302.58</v>
      </c>
      <c r="F33" s="234"/>
      <c r="G33" s="235">
        <f>E33*F33</f>
        <v>0</v>
      </c>
      <c r="H33" s="236">
        <v>9.2000000000000003E-4</v>
      </c>
      <c r="I33" s="237">
        <f>E33*H33</f>
        <v>0.2783736</v>
      </c>
      <c r="J33" s="236">
        <v>-2.7E-2</v>
      </c>
      <c r="K33" s="237">
        <f>E33*J33</f>
        <v>-8.1696600000000004</v>
      </c>
      <c r="O33" s="229">
        <v>2</v>
      </c>
      <c r="AA33" s="205">
        <v>1</v>
      </c>
      <c r="AB33" s="205">
        <v>1</v>
      </c>
      <c r="AC33" s="205">
        <v>1</v>
      </c>
      <c r="AZ33" s="205">
        <v>1</v>
      </c>
      <c r="BA33" s="205">
        <f>IF(AZ33=1,G33,0)</f>
        <v>0</v>
      </c>
      <c r="BB33" s="205">
        <f>IF(AZ33=2,G33,0)</f>
        <v>0</v>
      </c>
      <c r="BC33" s="205">
        <f>IF(AZ33=3,G33,0)</f>
        <v>0</v>
      </c>
      <c r="BD33" s="205">
        <f>IF(AZ33=4,G33,0)</f>
        <v>0</v>
      </c>
      <c r="BE33" s="205">
        <f>IF(AZ33=5,G33,0)</f>
        <v>0</v>
      </c>
      <c r="CA33" s="229">
        <v>1</v>
      </c>
      <c r="CB33" s="229">
        <v>1</v>
      </c>
    </row>
    <row r="34" spans="1:80" x14ac:dyDescent="0.2">
      <c r="A34" s="238"/>
      <c r="B34" s="242"/>
      <c r="C34" s="334" t="s">
        <v>732</v>
      </c>
      <c r="D34" s="335"/>
      <c r="E34" s="243">
        <v>302.58</v>
      </c>
      <c r="F34" s="244"/>
      <c r="G34" s="245"/>
      <c r="H34" s="246"/>
      <c r="I34" s="240"/>
      <c r="J34" s="247"/>
      <c r="K34" s="240"/>
      <c r="M34" s="241" t="s">
        <v>732</v>
      </c>
      <c r="O34" s="229"/>
    </row>
    <row r="35" spans="1:80" x14ac:dyDescent="0.2">
      <c r="A35" s="230">
        <v>10</v>
      </c>
      <c r="B35" s="231" t="s">
        <v>733</v>
      </c>
      <c r="C35" s="232" t="s">
        <v>734</v>
      </c>
      <c r="D35" s="233" t="s">
        <v>128</v>
      </c>
      <c r="E35" s="234">
        <v>8.1769999999999996</v>
      </c>
      <c r="F35" s="234"/>
      <c r="G35" s="235">
        <f>E35*F35</f>
        <v>0</v>
      </c>
      <c r="H35" s="236">
        <v>1E-3</v>
      </c>
      <c r="I35" s="237">
        <f>E35*H35</f>
        <v>8.1770000000000002E-3</v>
      </c>
      <c r="J35" s="236">
        <v>-6.7000000000000004E-2</v>
      </c>
      <c r="K35" s="237">
        <f>E35*J35</f>
        <v>-0.54785899999999998</v>
      </c>
      <c r="O35" s="229">
        <v>2</v>
      </c>
      <c r="AA35" s="205">
        <v>1</v>
      </c>
      <c r="AB35" s="205">
        <v>1</v>
      </c>
      <c r="AC35" s="205">
        <v>1</v>
      </c>
      <c r="AZ35" s="205">
        <v>1</v>
      </c>
      <c r="BA35" s="205">
        <f>IF(AZ35=1,G35,0)</f>
        <v>0</v>
      </c>
      <c r="BB35" s="205">
        <f>IF(AZ35=2,G35,0)</f>
        <v>0</v>
      </c>
      <c r="BC35" s="205">
        <f>IF(AZ35=3,G35,0)</f>
        <v>0</v>
      </c>
      <c r="BD35" s="205">
        <f>IF(AZ35=4,G35,0)</f>
        <v>0</v>
      </c>
      <c r="BE35" s="205">
        <f>IF(AZ35=5,G35,0)</f>
        <v>0</v>
      </c>
      <c r="CA35" s="229">
        <v>1</v>
      </c>
      <c r="CB35" s="229">
        <v>1</v>
      </c>
    </row>
    <row r="36" spans="1:80" x14ac:dyDescent="0.2">
      <c r="A36" s="238"/>
      <c r="B36" s="242"/>
      <c r="C36" s="334" t="s">
        <v>735</v>
      </c>
      <c r="D36" s="335"/>
      <c r="E36" s="243">
        <v>8.1769999999999996</v>
      </c>
      <c r="F36" s="244"/>
      <c r="G36" s="245"/>
      <c r="H36" s="246"/>
      <c r="I36" s="240"/>
      <c r="J36" s="247"/>
      <c r="K36" s="240"/>
      <c r="M36" s="241" t="s">
        <v>735</v>
      </c>
      <c r="O36" s="229"/>
    </row>
    <row r="37" spans="1:80" x14ac:dyDescent="0.2">
      <c r="A37" s="230">
        <v>11</v>
      </c>
      <c r="B37" s="231" t="s">
        <v>736</v>
      </c>
      <c r="C37" s="232" t="s">
        <v>737</v>
      </c>
      <c r="D37" s="233" t="s">
        <v>117</v>
      </c>
      <c r="E37" s="234">
        <v>9</v>
      </c>
      <c r="F37" s="234"/>
      <c r="G37" s="235">
        <f>E37*F37</f>
        <v>0</v>
      </c>
      <c r="H37" s="236">
        <v>0</v>
      </c>
      <c r="I37" s="237">
        <f>E37*H37</f>
        <v>0</v>
      </c>
      <c r="J37" s="236">
        <v>0</v>
      </c>
      <c r="K37" s="237">
        <f>E37*J37</f>
        <v>0</v>
      </c>
      <c r="O37" s="229">
        <v>2</v>
      </c>
      <c r="AA37" s="205">
        <v>1</v>
      </c>
      <c r="AB37" s="205">
        <v>1</v>
      </c>
      <c r="AC37" s="205">
        <v>1</v>
      </c>
      <c r="AZ37" s="205">
        <v>1</v>
      </c>
      <c r="BA37" s="205">
        <f>IF(AZ37=1,G37,0)</f>
        <v>0</v>
      </c>
      <c r="BB37" s="205">
        <f>IF(AZ37=2,G37,0)</f>
        <v>0</v>
      </c>
      <c r="BC37" s="205">
        <f>IF(AZ37=3,G37,0)</f>
        <v>0</v>
      </c>
      <c r="BD37" s="205">
        <f>IF(AZ37=4,G37,0)</f>
        <v>0</v>
      </c>
      <c r="BE37" s="205">
        <f>IF(AZ37=5,G37,0)</f>
        <v>0</v>
      </c>
      <c r="CA37" s="229">
        <v>1</v>
      </c>
      <c r="CB37" s="229">
        <v>1</v>
      </c>
    </row>
    <row r="38" spans="1:80" ht="22.5" x14ac:dyDescent="0.2">
      <c r="A38" s="230">
        <v>12</v>
      </c>
      <c r="B38" s="231" t="s">
        <v>738</v>
      </c>
      <c r="C38" s="232" t="s">
        <v>739</v>
      </c>
      <c r="D38" s="233" t="s">
        <v>128</v>
      </c>
      <c r="E38" s="234">
        <v>3</v>
      </c>
      <c r="F38" s="234"/>
      <c r="G38" s="235">
        <f>E38*F38</f>
        <v>0</v>
      </c>
      <c r="H38" s="236">
        <v>3.0400000000000002E-3</v>
      </c>
      <c r="I38" s="237">
        <f>E38*H38</f>
        <v>9.1199999999999996E-3</v>
      </c>
      <c r="J38" s="236">
        <v>-6.5000000000000002E-2</v>
      </c>
      <c r="K38" s="237">
        <f>E38*J38</f>
        <v>-0.19500000000000001</v>
      </c>
      <c r="O38" s="229">
        <v>2</v>
      </c>
      <c r="AA38" s="205">
        <v>1</v>
      </c>
      <c r="AB38" s="205">
        <v>1</v>
      </c>
      <c r="AC38" s="205">
        <v>1</v>
      </c>
      <c r="AZ38" s="205">
        <v>1</v>
      </c>
      <c r="BA38" s="205">
        <f>IF(AZ38=1,G38,0)</f>
        <v>0</v>
      </c>
      <c r="BB38" s="205">
        <f>IF(AZ38=2,G38,0)</f>
        <v>0</v>
      </c>
      <c r="BC38" s="205">
        <f>IF(AZ38=3,G38,0)</f>
        <v>0</v>
      </c>
      <c r="BD38" s="205">
        <f>IF(AZ38=4,G38,0)</f>
        <v>0</v>
      </c>
      <c r="BE38" s="205">
        <f>IF(AZ38=5,G38,0)</f>
        <v>0</v>
      </c>
      <c r="CA38" s="229">
        <v>1</v>
      </c>
      <c r="CB38" s="229">
        <v>1</v>
      </c>
    </row>
    <row r="39" spans="1:80" x14ac:dyDescent="0.2">
      <c r="A39" s="238"/>
      <c r="B39" s="242"/>
      <c r="C39" s="334" t="s">
        <v>740</v>
      </c>
      <c r="D39" s="335"/>
      <c r="E39" s="243">
        <v>0.5</v>
      </c>
      <c r="F39" s="244"/>
      <c r="G39" s="245"/>
      <c r="H39" s="246"/>
      <c r="I39" s="240"/>
      <c r="J39" s="247"/>
      <c r="K39" s="240"/>
      <c r="M39" s="241" t="s">
        <v>740</v>
      </c>
      <c r="O39" s="229"/>
    </row>
    <row r="40" spans="1:80" x14ac:dyDescent="0.2">
      <c r="A40" s="238"/>
      <c r="B40" s="242"/>
      <c r="C40" s="334" t="s">
        <v>741</v>
      </c>
      <c r="D40" s="335"/>
      <c r="E40" s="243">
        <v>2</v>
      </c>
      <c r="F40" s="244"/>
      <c r="G40" s="245"/>
      <c r="H40" s="246"/>
      <c r="I40" s="240"/>
      <c r="J40" s="247"/>
      <c r="K40" s="240"/>
      <c r="M40" s="241" t="s">
        <v>741</v>
      </c>
      <c r="O40" s="229"/>
    </row>
    <row r="41" spans="1:80" x14ac:dyDescent="0.2">
      <c r="A41" s="238"/>
      <c r="B41" s="242"/>
      <c r="C41" s="334" t="s">
        <v>742</v>
      </c>
      <c r="D41" s="335"/>
      <c r="E41" s="243">
        <v>0.5</v>
      </c>
      <c r="F41" s="244"/>
      <c r="G41" s="245"/>
      <c r="H41" s="246"/>
      <c r="I41" s="240"/>
      <c r="J41" s="247"/>
      <c r="K41" s="240"/>
      <c r="M41" s="241" t="s">
        <v>742</v>
      </c>
      <c r="O41" s="229"/>
    </row>
    <row r="42" spans="1:80" x14ac:dyDescent="0.2">
      <c r="A42" s="230">
        <v>13</v>
      </c>
      <c r="B42" s="231" t="s">
        <v>743</v>
      </c>
      <c r="C42" s="232" t="s">
        <v>744</v>
      </c>
      <c r="D42" s="233" t="s">
        <v>128</v>
      </c>
      <c r="E42" s="234">
        <v>2</v>
      </c>
      <c r="F42" s="234"/>
      <c r="G42" s="235">
        <f>E42*F42</f>
        <v>0</v>
      </c>
      <c r="H42" s="236">
        <v>1.17E-3</v>
      </c>
      <c r="I42" s="237">
        <f>E42*H42</f>
        <v>2.3400000000000001E-3</v>
      </c>
      <c r="J42" s="236">
        <v>-7.5999999999999998E-2</v>
      </c>
      <c r="K42" s="237">
        <f>E42*J42</f>
        <v>-0.152</v>
      </c>
      <c r="O42" s="229">
        <v>2</v>
      </c>
      <c r="AA42" s="205">
        <v>1</v>
      </c>
      <c r="AB42" s="205">
        <v>1</v>
      </c>
      <c r="AC42" s="205">
        <v>1</v>
      </c>
      <c r="AZ42" s="205">
        <v>1</v>
      </c>
      <c r="BA42" s="205">
        <f>IF(AZ42=1,G42,0)</f>
        <v>0</v>
      </c>
      <c r="BB42" s="205">
        <f>IF(AZ42=2,G42,0)</f>
        <v>0</v>
      </c>
      <c r="BC42" s="205">
        <f>IF(AZ42=3,G42,0)</f>
        <v>0</v>
      </c>
      <c r="BD42" s="205">
        <f>IF(AZ42=4,G42,0)</f>
        <v>0</v>
      </c>
      <c r="BE42" s="205">
        <f>IF(AZ42=5,G42,0)</f>
        <v>0</v>
      </c>
      <c r="CA42" s="229">
        <v>1</v>
      </c>
      <c r="CB42" s="229">
        <v>1</v>
      </c>
    </row>
    <row r="43" spans="1:80" x14ac:dyDescent="0.2">
      <c r="A43" s="248"/>
      <c r="B43" s="249" t="s">
        <v>98</v>
      </c>
      <c r="C43" s="250" t="s">
        <v>335</v>
      </c>
      <c r="D43" s="251"/>
      <c r="E43" s="252"/>
      <c r="F43" s="253"/>
      <c r="G43" s="254">
        <f>SUM(G22:G42)</f>
        <v>0</v>
      </c>
      <c r="H43" s="255"/>
      <c r="I43" s="256">
        <f>SUM(I22:I42)</f>
        <v>0.33726655</v>
      </c>
      <c r="J43" s="255"/>
      <c r="K43" s="256">
        <f>SUM(K22:K42)</f>
        <v>-10.344589000000001</v>
      </c>
      <c r="O43" s="229">
        <v>4</v>
      </c>
      <c r="BA43" s="257">
        <f>SUM(BA22:BA42)</f>
        <v>0</v>
      </c>
      <c r="BB43" s="257">
        <f>SUM(BB22:BB42)</f>
        <v>0</v>
      </c>
      <c r="BC43" s="257">
        <f>SUM(BC22:BC42)</f>
        <v>0</v>
      </c>
      <c r="BD43" s="257">
        <f>SUM(BD22:BD42)</f>
        <v>0</v>
      </c>
      <c r="BE43" s="257">
        <f>SUM(BE22:BE42)</f>
        <v>0</v>
      </c>
    </row>
    <row r="44" spans="1:80" x14ac:dyDescent="0.2">
      <c r="A44" s="219" t="s">
        <v>96</v>
      </c>
      <c r="B44" s="220" t="s">
        <v>361</v>
      </c>
      <c r="C44" s="221" t="s">
        <v>362</v>
      </c>
      <c r="D44" s="222"/>
      <c r="E44" s="223"/>
      <c r="F44" s="223"/>
      <c r="G44" s="224"/>
      <c r="H44" s="225"/>
      <c r="I44" s="226"/>
      <c r="J44" s="227"/>
      <c r="K44" s="228"/>
      <c r="O44" s="229">
        <v>1</v>
      </c>
    </row>
    <row r="45" spans="1:80" x14ac:dyDescent="0.2">
      <c r="A45" s="230">
        <v>14</v>
      </c>
      <c r="B45" s="231" t="s">
        <v>745</v>
      </c>
      <c r="C45" s="232" t="s">
        <v>746</v>
      </c>
      <c r="D45" s="233" t="s">
        <v>117</v>
      </c>
      <c r="E45" s="234">
        <v>349</v>
      </c>
      <c r="F45" s="234"/>
      <c r="G45" s="235">
        <f>E45*F45</f>
        <v>0</v>
      </c>
      <c r="H45" s="236">
        <v>0</v>
      </c>
      <c r="I45" s="237">
        <f>E45*H45</f>
        <v>0</v>
      </c>
      <c r="J45" s="236">
        <v>0</v>
      </c>
      <c r="K45" s="237">
        <f>E45*J45</f>
        <v>0</v>
      </c>
      <c r="O45" s="229">
        <v>2</v>
      </c>
      <c r="AA45" s="205">
        <v>1</v>
      </c>
      <c r="AB45" s="205">
        <v>5</v>
      </c>
      <c r="AC45" s="205">
        <v>5</v>
      </c>
      <c r="AZ45" s="205">
        <v>1</v>
      </c>
      <c r="BA45" s="205">
        <f>IF(AZ45=1,G45,0)</f>
        <v>0</v>
      </c>
      <c r="BB45" s="205">
        <f>IF(AZ45=2,G45,0)</f>
        <v>0</v>
      </c>
      <c r="BC45" s="205">
        <f>IF(AZ45=3,G45,0)</f>
        <v>0</v>
      </c>
      <c r="BD45" s="205">
        <f>IF(AZ45=4,G45,0)</f>
        <v>0</v>
      </c>
      <c r="BE45" s="205">
        <f>IF(AZ45=5,G45,0)</f>
        <v>0</v>
      </c>
      <c r="CA45" s="229">
        <v>1</v>
      </c>
      <c r="CB45" s="229">
        <v>5</v>
      </c>
    </row>
    <row r="46" spans="1:80" x14ac:dyDescent="0.2">
      <c r="A46" s="238"/>
      <c r="B46" s="242"/>
      <c r="C46" s="334" t="s">
        <v>747</v>
      </c>
      <c r="D46" s="335"/>
      <c r="E46" s="243">
        <v>349</v>
      </c>
      <c r="F46" s="244"/>
      <c r="G46" s="245"/>
      <c r="H46" s="246"/>
      <c r="I46" s="240"/>
      <c r="J46" s="247"/>
      <c r="K46" s="240"/>
      <c r="M46" s="241" t="s">
        <v>747</v>
      </c>
      <c r="O46" s="229"/>
    </row>
    <row r="47" spans="1:80" x14ac:dyDescent="0.2">
      <c r="A47" s="230">
        <v>15</v>
      </c>
      <c r="B47" s="231" t="s">
        <v>748</v>
      </c>
      <c r="C47" s="232" t="s">
        <v>749</v>
      </c>
      <c r="D47" s="233" t="s">
        <v>117</v>
      </c>
      <c r="E47" s="234">
        <v>1</v>
      </c>
      <c r="F47" s="234"/>
      <c r="G47" s="235">
        <f>E47*F47</f>
        <v>0</v>
      </c>
      <c r="H47" s="236">
        <v>0</v>
      </c>
      <c r="I47" s="237">
        <f>E47*H47</f>
        <v>0</v>
      </c>
      <c r="J47" s="236">
        <v>0</v>
      </c>
      <c r="K47" s="237">
        <f>E47*J47</f>
        <v>0</v>
      </c>
      <c r="O47" s="229">
        <v>2</v>
      </c>
      <c r="AA47" s="205">
        <v>1</v>
      </c>
      <c r="AB47" s="205">
        <v>5</v>
      </c>
      <c r="AC47" s="205">
        <v>5</v>
      </c>
      <c r="AZ47" s="205">
        <v>1</v>
      </c>
      <c r="BA47" s="205">
        <f>IF(AZ47=1,G47,0)</f>
        <v>0</v>
      </c>
      <c r="BB47" s="205">
        <f>IF(AZ47=2,G47,0)</f>
        <v>0</v>
      </c>
      <c r="BC47" s="205">
        <f>IF(AZ47=3,G47,0)</f>
        <v>0</v>
      </c>
      <c r="BD47" s="205">
        <f>IF(AZ47=4,G47,0)</f>
        <v>0</v>
      </c>
      <c r="BE47" s="205">
        <f>IF(AZ47=5,G47,0)</f>
        <v>0</v>
      </c>
      <c r="CA47" s="229">
        <v>1</v>
      </c>
      <c r="CB47" s="229">
        <v>5</v>
      </c>
    </row>
    <row r="48" spans="1:80" x14ac:dyDescent="0.2">
      <c r="A48" s="230">
        <v>16</v>
      </c>
      <c r="B48" s="231" t="s">
        <v>750</v>
      </c>
      <c r="C48" s="232" t="s">
        <v>751</v>
      </c>
      <c r="D48" s="233" t="s">
        <v>117</v>
      </c>
      <c r="E48" s="234">
        <v>2</v>
      </c>
      <c r="F48" s="234"/>
      <c r="G48" s="235">
        <f>E48*F48</f>
        <v>0</v>
      </c>
      <c r="H48" s="236">
        <v>0</v>
      </c>
      <c r="I48" s="237">
        <f>E48*H48</f>
        <v>0</v>
      </c>
      <c r="J48" s="236">
        <v>0</v>
      </c>
      <c r="K48" s="237">
        <f>E48*J48</f>
        <v>0</v>
      </c>
      <c r="O48" s="229">
        <v>2</v>
      </c>
      <c r="AA48" s="205">
        <v>1</v>
      </c>
      <c r="AB48" s="205">
        <v>5</v>
      </c>
      <c r="AC48" s="205">
        <v>5</v>
      </c>
      <c r="AZ48" s="205">
        <v>1</v>
      </c>
      <c r="BA48" s="205">
        <f>IF(AZ48=1,G48,0)</f>
        <v>0</v>
      </c>
      <c r="BB48" s="205">
        <f>IF(AZ48=2,G48,0)</f>
        <v>0</v>
      </c>
      <c r="BC48" s="205">
        <f>IF(AZ48=3,G48,0)</f>
        <v>0</v>
      </c>
      <c r="BD48" s="205">
        <f>IF(AZ48=4,G48,0)</f>
        <v>0</v>
      </c>
      <c r="BE48" s="205">
        <f>IF(AZ48=5,G48,0)</f>
        <v>0</v>
      </c>
      <c r="CA48" s="229">
        <v>1</v>
      </c>
      <c r="CB48" s="229">
        <v>5</v>
      </c>
    </row>
    <row r="49" spans="1:80" x14ac:dyDescent="0.2">
      <c r="A49" s="230">
        <v>17</v>
      </c>
      <c r="B49" s="231" t="s">
        <v>752</v>
      </c>
      <c r="C49" s="232" t="s">
        <v>753</v>
      </c>
      <c r="D49" s="233" t="s">
        <v>366</v>
      </c>
      <c r="E49" s="234">
        <v>11.128507855000001</v>
      </c>
      <c r="F49" s="234"/>
      <c r="G49" s="235">
        <f>E49*F49</f>
        <v>0</v>
      </c>
      <c r="H49" s="236">
        <v>0</v>
      </c>
      <c r="I49" s="237">
        <f>E49*H49</f>
        <v>0</v>
      </c>
      <c r="J49" s="236"/>
      <c r="K49" s="237">
        <f>E49*J49</f>
        <v>0</v>
      </c>
      <c r="O49" s="229">
        <v>2</v>
      </c>
      <c r="AA49" s="205">
        <v>7</v>
      </c>
      <c r="AB49" s="205">
        <v>1</v>
      </c>
      <c r="AC49" s="205">
        <v>2</v>
      </c>
      <c r="AZ49" s="205">
        <v>1</v>
      </c>
      <c r="BA49" s="205">
        <f>IF(AZ49=1,G49,0)</f>
        <v>0</v>
      </c>
      <c r="BB49" s="205">
        <f>IF(AZ49=2,G49,0)</f>
        <v>0</v>
      </c>
      <c r="BC49" s="205">
        <f>IF(AZ49=3,G49,0)</f>
        <v>0</v>
      </c>
      <c r="BD49" s="205">
        <f>IF(AZ49=4,G49,0)</f>
        <v>0</v>
      </c>
      <c r="BE49" s="205">
        <f>IF(AZ49=5,G49,0)</f>
        <v>0</v>
      </c>
      <c r="CA49" s="229">
        <v>7</v>
      </c>
      <c r="CB49" s="229">
        <v>1</v>
      </c>
    </row>
    <row r="50" spans="1:80" x14ac:dyDescent="0.2">
      <c r="A50" s="248"/>
      <c r="B50" s="249" t="s">
        <v>98</v>
      </c>
      <c r="C50" s="250" t="s">
        <v>363</v>
      </c>
      <c r="D50" s="251"/>
      <c r="E50" s="252"/>
      <c r="F50" s="253"/>
      <c r="G50" s="254">
        <f>SUM(G44:G49)</f>
        <v>0</v>
      </c>
      <c r="H50" s="255"/>
      <c r="I50" s="256">
        <f>SUM(I44:I49)</f>
        <v>0</v>
      </c>
      <c r="J50" s="255"/>
      <c r="K50" s="256">
        <f>SUM(K44:K49)</f>
        <v>0</v>
      </c>
      <c r="O50" s="229">
        <v>4</v>
      </c>
      <c r="BA50" s="257">
        <f>SUM(BA44:BA49)</f>
        <v>0</v>
      </c>
      <c r="BB50" s="257">
        <f>SUM(BB44:BB49)</f>
        <v>0</v>
      </c>
      <c r="BC50" s="257">
        <f>SUM(BC44:BC49)</f>
        <v>0</v>
      </c>
      <c r="BD50" s="257">
        <f>SUM(BD44:BD49)</f>
        <v>0</v>
      </c>
      <c r="BE50" s="257">
        <f>SUM(BE44:BE49)</f>
        <v>0</v>
      </c>
    </row>
    <row r="51" spans="1:80" x14ac:dyDescent="0.2">
      <c r="A51" s="219" t="s">
        <v>96</v>
      </c>
      <c r="B51" s="220" t="s">
        <v>453</v>
      </c>
      <c r="C51" s="221" t="s">
        <v>454</v>
      </c>
      <c r="D51" s="222"/>
      <c r="E51" s="223"/>
      <c r="F51" s="223"/>
      <c r="G51" s="224"/>
      <c r="H51" s="225"/>
      <c r="I51" s="226"/>
      <c r="J51" s="227"/>
      <c r="K51" s="228"/>
      <c r="O51" s="229">
        <v>1</v>
      </c>
    </row>
    <row r="52" spans="1:80" x14ac:dyDescent="0.2">
      <c r="A52" s="230">
        <v>18</v>
      </c>
      <c r="B52" s="231" t="s">
        <v>754</v>
      </c>
      <c r="C52" s="232" t="s">
        <v>755</v>
      </c>
      <c r="D52" s="233" t="s">
        <v>124</v>
      </c>
      <c r="E52" s="234">
        <v>157.13</v>
      </c>
      <c r="F52" s="234"/>
      <c r="G52" s="235">
        <f>E52*F52</f>
        <v>0</v>
      </c>
      <c r="H52" s="236">
        <v>0</v>
      </c>
      <c r="I52" s="237">
        <f>E52*H52</f>
        <v>0</v>
      </c>
      <c r="J52" s="236">
        <v>0</v>
      </c>
      <c r="K52" s="237">
        <f>E52*J52</f>
        <v>0</v>
      </c>
      <c r="O52" s="229">
        <v>2</v>
      </c>
      <c r="AA52" s="205">
        <v>1</v>
      </c>
      <c r="AB52" s="205">
        <v>7</v>
      </c>
      <c r="AC52" s="205">
        <v>7</v>
      </c>
      <c r="AZ52" s="205">
        <v>2</v>
      </c>
      <c r="BA52" s="205">
        <f>IF(AZ52=1,G52,0)</f>
        <v>0</v>
      </c>
      <c r="BB52" s="205">
        <f>IF(AZ52=2,G52,0)</f>
        <v>0</v>
      </c>
      <c r="BC52" s="205">
        <f>IF(AZ52=3,G52,0)</f>
        <v>0</v>
      </c>
      <c r="BD52" s="205">
        <f>IF(AZ52=4,G52,0)</f>
        <v>0</v>
      </c>
      <c r="BE52" s="205">
        <f>IF(AZ52=5,G52,0)</f>
        <v>0</v>
      </c>
      <c r="CA52" s="229">
        <v>1</v>
      </c>
      <c r="CB52" s="229">
        <v>7</v>
      </c>
    </row>
    <row r="53" spans="1:80" x14ac:dyDescent="0.2">
      <c r="A53" s="238"/>
      <c r="B53" s="242"/>
      <c r="C53" s="334" t="s">
        <v>756</v>
      </c>
      <c r="D53" s="335"/>
      <c r="E53" s="243">
        <v>157.13</v>
      </c>
      <c r="F53" s="244"/>
      <c r="G53" s="245"/>
      <c r="H53" s="246"/>
      <c r="I53" s="240"/>
      <c r="J53" s="247"/>
      <c r="K53" s="240"/>
      <c r="M53" s="241" t="s">
        <v>756</v>
      </c>
      <c r="O53" s="229"/>
    </row>
    <row r="54" spans="1:80" x14ac:dyDescent="0.2">
      <c r="A54" s="230">
        <v>19</v>
      </c>
      <c r="B54" s="231" t="s">
        <v>757</v>
      </c>
      <c r="C54" s="232" t="s">
        <v>758</v>
      </c>
      <c r="D54" s="233" t="s">
        <v>128</v>
      </c>
      <c r="E54" s="234">
        <v>343.8</v>
      </c>
      <c r="F54" s="234"/>
      <c r="G54" s="235">
        <f>E54*F54</f>
        <v>0</v>
      </c>
      <c r="H54" s="236">
        <v>2.5000000000000001E-4</v>
      </c>
      <c r="I54" s="237">
        <f>E54*H54</f>
        <v>8.5949999999999999E-2</v>
      </c>
      <c r="J54" s="236">
        <v>0</v>
      </c>
      <c r="K54" s="237">
        <f>E54*J54</f>
        <v>0</v>
      </c>
      <c r="O54" s="229">
        <v>2</v>
      </c>
      <c r="AA54" s="205">
        <v>1</v>
      </c>
      <c r="AB54" s="205">
        <v>0</v>
      </c>
      <c r="AC54" s="205">
        <v>0</v>
      </c>
      <c r="AZ54" s="205">
        <v>2</v>
      </c>
      <c r="BA54" s="205">
        <f>IF(AZ54=1,G54,0)</f>
        <v>0</v>
      </c>
      <c r="BB54" s="205">
        <f>IF(AZ54=2,G54,0)</f>
        <v>0</v>
      </c>
      <c r="BC54" s="205">
        <f>IF(AZ54=3,G54,0)</f>
        <v>0</v>
      </c>
      <c r="BD54" s="205">
        <f>IF(AZ54=4,G54,0)</f>
        <v>0</v>
      </c>
      <c r="BE54" s="205">
        <f>IF(AZ54=5,G54,0)</f>
        <v>0</v>
      </c>
      <c r="CA54" s="229">
        <v>1</v>
      </c>
      <c r="CB54" s="229">
        <v>0</v>
      </c>
    </row>
    <row r="55" spans="1:80" ht="22.5" x14ac:dyDescent="0.2">
      <c r="A55" s="238"/>
      <c r="B55" s="242"/>
      <c r="C55" s="334" t="s">
        <v>759</v>
      </c>
      <c r="D55" s="335"/>
      <c r="E55" s="243">
        <v>343.8</v>
      </c>
      <c r="F55" s="244"/>
      <c r="G55" s="245"/>
      <c r="H55" s="246"/>
      <c r="I55" s="240"/>
      <c r="J55" s="247"/>
      <c r="K55" s="240"/>
      <c r="M55" s="241" t="s">
        <v>759</v>
      </c>
      <c r="O55" s="229"/>
    </row>
    <row r="56" spans="1:80" x14ac:dyDescent="0.2">
      <c r="A56" s="230">
        <v>20</v>
      </c>
      <c r="B56" s="231" t="s">
        <v>760</v>
      </c>
      <c r="C56" s="232" t="s">
        <v>761</v>
      </c>
      <c r="D56" s="233" t="s">
        <v>117</v>
      </c>
      <c r="E56" s="234">
        <v>1</v>
      </c>
      <c r="F56" s="234"/>
      <c r="G56" s="235">
        <f>E56*F56</f>
        <v>0</v>
      </c>
      <c r="H56" s="236">
        <v>0</v>
      </c>
      <c r="I56" s="237">
        <f>E56*H56</f>
        <v>0</v>
      </c>
      <c r="J56" s="236">
        <v>0</v>
      </c>
      <c r="K56" s="237">
        <f>E56*J56</f>
        <v>0</v>
      </c>
      <c r="O56" s="229">
        <v>2</v>
      </c>
      <c r="AA56" s="205">
        <v>1</v>
      </c>
      <c r="AB56" s="205">
        <v>7</v>
      </c>
      <c r="AC56" s="205">
        <v>7</v>
      </c>
      <c r="AZ56" s="205">
        <v>2</v>
      </c>
      <c r="BA56" s="205">
        <f>IF(AZ56=1,G56,0)</f>
        <v>0</v>
      </c>
      <c r="BB56" s="205">
        <f>IF(AZ56=2,G56,0)</f>
        <v>0</v>
      </c>
      <c r="BC56" s="205">
        <f>IF(AZ56=3,G56,0)</f>
        <v>0</v>
      </c>
      <c r="BD56" s="205">
        <f>IF(AZ56=4,G56,0)</f>
        <v>0</v>
      </c>
      <c r="BE56" s="205">
        <f>IF(AZ56=5,G56,0)</f>
        <v>0</v>
      </c>
      <c r="CA56" s="229">
        <v>1</v>
      </c>
      <c r="CB56" s="229">
        <v>7</v>
      </c>
    </row>
    <row r="57" spans="1:80" ht="22.5" x14ac:dyDescent="0.2">
      <c r="A57" s="230">
        <v>21</v>
      </c>
      <c r="B57" s="231" t="s">
        <v>762</v>
      </c>
      <c r="C57" s="232" t="s">
        <v>763</v>
      </c>
      <c r="D57" s="233" t="s">
        <v>117</v>
      </c>
      <c r="E57" s="234">
        <v>1</v>
      </c>
      <c r="F57" s="234"/>
      <c r="G57" s="235">
        <f>E57*F57</f>
        <v>0</v>
      </c>
      <c r="H57" s="236">
        <v>0</v>
      </c>
      <c r="I57" s="237">
        <f>E57*H57</f>
        <v>0</v>
      </c>
      <c r="J57" s="236">
        <v>0</v>
      </c>
      <c r="K57" s="237">
        <f>E57*J57</f>
        <v>0</v>
      </c>
      <c r="O57" s="229">
        <v>2</v>
      </c>
      <c r="AA57" s="205">
        <v>1</v>
      </c>
      <c r="AB57" s="205">
        <v>7</v>
      </c>
      <c r="AC57" s="205">
        <v>7</v>
      </c>
      <c r="AZ57" s="205">
        <v>2</v>
      </c>
      <c r="BA57" s="205">
        <f>IF(AZ57=1,G57,0)</f>
        <v>0</v>
      </c>
      <c r="BB57" s="205">
        <f>IF(AZ57=2,G57,0)</f>
        <v>0</v>
      </c>
      <c r="BC57" s="205">
        <f>IF(AZ57=3,G57,0)</f>
        <v>0</v>
      </c>
      <c r="BD57" s="205">
        <f>IF(AZ57=4,G57,0)</f>
        <v>0</v>
      </c>
      <c r="BE57" s="205">
        <f>IF(AZ57=5,G57,0)</f>
        <v>0</v>
      </c>
      <c r="CA57" s="229">
        <v>1</v>
      </c>
      <c r="CB57" s="229">
        <v>7</v>
      </c>
    </row>
    <row r="58" spans="1:80" x14ac:dyDescent="0.2">
      <c r="A58" s="230">
        <v>22</v>
      </c>
      <c r="B58" s="231" t="s">
        <v>764</v>
      </c>
      <c r="C58" s="232" t="s">
        <v>765</v>
      </c>
      <c r="D58" s="233" t="s">
        <v>117</v>
      </c>
      <c r="E58" s="234">
        <v>21</v>
      </c>
      <c r="F58" s="234"/>
      <c r="G58" s="235">
        <f>E58*F58</f>
        <v>0</v>
      </c>
      <c r="H58" s="236">
        <v>2.0000000000000002E-5</v>
      </c>
      <c r="I58" s="237">
        <f>E58*H58</f>
        <v>4.2000000000000002E-4</v>
      </c>
      <c r="J58" s="236">
        <v>0</v>
      </c>
      <c r="K58" s="237">
        <f>E58*J58</f>
        <v>0</v>
      </c>
      <c r="O58" s="229">
        <v>2</v>
      </c>
      <c r="AA58" s="205">
        <v>1</v>
      </c>
      <c r="AB58" s="205">
        <v>7</v>
      </c>
      <c r="AC58" s="205">
        <v>7</v>
      </c>
      <c r="AZ58" s="205">
        <v>2</v>
      </c>
      <c r="BA58" s="205">
        <f>IF(AZ58=1,G58,0)</f>
        <v>0</v>
      </c>
      <c r="BB58" s="205">
        <f>IF(AZ58=2,G58,0)</f>
        <v>0</v>
      </c>
      <c r="BC58" s="205">
        <f>IF(AZ58=3,G58,0)</f>
        <v>0</v>
      </c>
      <c r="BD58" s="205">
        <f>IF(AZ58=4,G58,0)</f>
        <v>0</v>
      </c>
      <c r="BE58" s="205">
        <f>IF(AZ58=5,G58,0)</f>
        <v>0</v>
      </c>
      <c r="CA58" s="229">
        <v>1</v>
      </c>
      <c r="CB58" s="229">
        <v>7</v>
      </c>
    </row>
    <row r="59" spans="1:80" x14ac:dyDescent="0.2">
      <c r="A59" s="230">
        <v>23</v>
      </c>
      <c r="B59" s="231" t="s">
        <v>766</v>
      </c>
      <c r="C59" s="232" t="s">
        <v>767</v>
      </c>
      <c r="D59" s="233" t="s">
        <v>117</v>
      </c>
      <c r="E59" s="234">
        <v>111</v>
      </c>
      <c r="F59" s="234"/>
      <c r="G59" s="235">
        <f>E59*F59</f>
        <v>0</v>
      </c>
      <c r="H59" s="236">
        <v>2.0000000000000002E-5</v>
      </c>
      <c r="I59" s="237">
        <f>E59*H59</f>
        <v>2.2200000000000002E-3</v>
      </c>
      <c r="J59" s="236">
        <v>0</v>
      </c>
      <c r="K59" s="237">
        <f>E59*J59</f>
        <v>0</v>
      </c>
      <c r="O59" s="229">
        <v>2</v>
      </c>
      <c r="AA59" s="205">
        <v>1</v>
      </c>
      <c r="AB59" s="205">
        <v>7</v>
      </c>
      <c r="AC59" s="205">
        <v>7</v>
      </c>
      <c r="AZ59" s="205">
        <v>2</v>
      </c>
      <c r="BA59" s="205">
        <f>IF(AZ59=1,G59,0)</f>
        <v>0</v>
      </c>
      <c r="BB59" s="205">
        <f>IF(AZ59=2,G59,0)</f>
        <v>0</v>
      </c>
      <c r="BC59" s="205">
        <f>IF(AZ59=3,G59,0)</f>
        <v>0</v>
      </c>
      <c r="BD59" s="205">
        <f>IF(AZ59=4,G59,0)</f>
        <v>0</v>
      </c>
      <c r="BE59" s="205">
        <f>IF(AZ59=5,G59,0)</f>
        <v>0</v>
      </c>
      <c r="CA59" s="229">
        <v>1</v>
      </c>
      <c r="CB59" s="229">
        <v>7</v>
      </c>
    </row>
    <row r="60" spans="1:80" x14ac:dyDescent="0.2">
      <c r="A60" s="230">
        <v>24</v>
      </c>
      <c r="B60" s="231" t="s">
        <v>768</v>
      </c>
      <c r="C60" s="232" t="s">
        <v>769</v>
      </c>
      <c r="D60" s="233" t="s">
        <v>117</v>
      </c>
      <c r="E60" s="234">
        <v>264</v>
      </c>
      <c r="F60" s="234"/>
      <c r="G60" s="235">
        <f>E60*F60</f>
        <v>0</v>
      </c>
      <c r="H60" s="236">
        <v>0</v>
      </c>
      <c r="I60" s="237">
        <f>E60*H60</f>
        <v>0</v>
      </c>
      <c r="J60" s="236"/>
      <c r="K60" s="237">
        <f>E60*J60</f>
        <v>0</v>
      </c>
      <c r="O60" s="229">
        <v>2</v>
      </c>
      <c r="AA60" s="205">
        <v>3</v>
      </c>
      <c r="AB60" s="205">
        <v>7</v>
      </c>
      <c r="AC60" s="205" t="s">
        <v>768</v>
      </c>
      <c r="AZ60" s="205">
        <v>2</v>
      </c>
      <c r="BA60" s="205">
        <f>IF(AZ60=1,G60,0)</f>
        <v>0</v>
      </c>
      <c r="BB60" s="205">
        <f>IF(AZ60=2,G60,0)</f>
        <v>0</v>
      </c>
      <c r="BC60" s="205">
        <f>IF(AZ60=3,G60,0)</f>
        <v>0</v>
      </c>
      <c r="BD60" s="205">
        <f>IF(AZ60=4,G60,0)</f>
        <v>0</v>
      </c>
      <c r="BE60" s="205">
        <f>IF(AZ60=5,G60,0)</f>
        <v>0</v>
      </c>
      <c r="CA60" s="229">
        <v>3</v>
      </c>
      <c r="CB60" s="229">
        <v>7</v>
      </c>
    </row>
    <row r="61" spans="1:80" x14ac:dyDescent="0.2">
      <c r="A61" s="238"/>
      <c r="B61" s="242"/>
      <c r="C61" s="334" t="s">
        <v>770</v>
      </c>
      <c r="D61" s="335"/>
      <c r="E61" s="243">
        <v>264</v>
      </c>
      <c r="F61" s="244"/>
      <c r="G61" s="245"/>
      <c r="H61" s="246"/>
      <c r="I61" s="240"/>
      <c r="J61" s="247"/>
      <c r="K61" s="240"/>
      <c r="M61" s="241" t="s">
        <v>770</v>
      </c>
      <c r="O61" s="229"/>
    </row>
    <row r="62" spans="1:80" x14ac:dyDescent="0.2">
      <c r="A62" s="230">
        <v>25</v>
      </c>
      <c r="B62" s="231" t="s">
        <v>771</v>
      </c>
      <c r="C62" s="232" t="s">
        <v>772</v>
      </c>
      <c r="D62" s="233" t="s">
        <v>124</v>
      </c>
      <c r="E62" s="234">
        <v>157.13</v>
      </c>
      <c r="F62" s="234"/>
      <c r="G62" s="235">
        <f t="shared" ref="G62:G70" si="0">E62*F62</f>
        <v>0</v>
      </c>
      <c r="H62" s="236">
        <v>5.77E-3</v>
      </c>
      <c r="I62" s="237">
        <f t="shared" ref="I62:I70" si="1">E62*H62</f>
        <v>0.90664009999999995</v>
      </c>
      <c r="J62" s="236"/>
      <c r="K62" s="237">
        <f t="shared" ref="K62:K70" si="2">E62*J62</f>
        <v>0</v>
      </c>
      <c r="O62" s="229">
        <v>2</v>
      </c>
      <c r="AA62" s="205">
        <v>3</v>
      </c>
      <c r="AB62" s="205">
        <v>7</v>
      </c>
      <c r="AC62" s="205">
        <v>61187553</v>
      </c>
      <c r="AZ62" s="205">
        <v>2</v>
      </c>
      <c r="BA62" s="205">
        <f t="shared" ref="BA62:BA70" si="3">IF(AZ62=1,G62,0)</f>
        <v>0</v>
      </c>
      <c r="BB62" s="205">
        <f t="shared" ref="BB62:BB70" si="4">IF(AZ62=2,G62,0)</f>
        <v>0</v>
      </c>
      <c r="BC62" s="205">
        <f t="shared" ref="BC62:BC70" si="5">IF(AZ62=3,G62,0)</f>
        <v>0</v>
      </c>
      <c r="BD62" s="205">
        <f t="shared" ref="BD62:BD70" si="6">IF(AZ62=4,G62,0)</f>
        <v>0</v>
      </c>
      <c r="BE62" s="205">
        <f t="shared" ref="BE62:BE70" si="7">IF(AZ62=5,G62,0)</f>
        <v>0</v>
      </c>
      <c r="CA62" s="229">
        <v>3</v>
      </c>
      <c r="CB62" s="229">
        <v>7</v>
      </c>
    </row>
    <row r="63" spans="1:80" ht="33.75" x14ac:dyDescent="0.2">
      <c r="A63" s="230">
        <v>26</v>
      </c>
      <c r="B63" s="231" t="s">
        <v>773</v>
      </c>
      <c r="C63" s="232" t="s">
        <v>915</v>
      </c>
      <c r="D63" s="233" t="s">
        <v>117</v>
      </c>
      <c r="E63" s="234">
        <v>1</v>
      </c>
      <c r="F63" s="234"/>
      <c r="G63" s="235">
        <f t="shared" si="0"/>
        <v>0</v>
      </c>
      <c r="H63" s="236">
        <v>0</v>
      </c>
      <c r="I63" s="237">
        <f t="shared" si="1"/>
        <v>0</v>
      </c>
      <c r="J63" s="236"/>
      <c r="K63" s="237">
        <f t="shared" si="2"/>
        <v>0</v>
      </c>
      <c r="O63" s="229">
        <v>2</v>
      </c>
      <c r="AA63" s="205">
        <v>3</v>
      </c>
      <c r="AB63" s="205">
        <v>7</v>
      </c>
      <c r="AC63" s="205" t="s">
        <v>773</v>
      </c>
      <c r="AZ63" s="205">
        <v>2</v>
      </c>
      <c r="BA63" s="205">
        <f t="shared" si="3"/>
        <v>0</v>
      </c>
      <c r="BB63" s="205">
        <f t="shared" si="4"/>
        <v>0</v>
      </c>
      <c r="BC63" s="205">
        <f t="shared" si="5"/>
        <v>0</v>
      </c>
      <c r="BD63" s="205">
        <f t="shared" si="6"/>
        <v>0</v>
      </c>
      <c r="BE63" s="205">
        <f t="shared" si="7"/>
        <v>0</v>
      </c>
      <c r="CA63" s="229">
        <v>3</v>
      </c>
      <c r="CB63" s="229">
        <v>7</v>
      </c>
    </row>
    <row r="64" spans="1:80" ht="22.5" x14ac:dyDescent="0.2">
      <c r="A64" s="230">
        <v>27</v>
      </c>
      <c r="B64" s="231" t="s">
        <v>774</v>
      </c>
      <c r="C64" s="232" t="s">
        <v>775</v>
      </c>
      <c r="D64" s="233" t="s">
        <v>117</v>
      </c>
      <c r="E64" s="234">
        <v>1</v>
      </c>
      <c r="F64" s="234"/>
      <c r="G64" s="235">
        <f t="shared" si="0"/>
        <v>0</v>
      </c>
      <c r="H64" s="236">
        <v>0</v>
      </c>
      <c r="I64" s="237">
        <f t="shared" si="1"/>
        <v>0</v>
      </c>
      <c r="J64" s="236"/>
      <c r="K64" s="237">
        <f t="shared" si="2"/>
        <v>0</v>
      </c>
      <c r="O64" s="229">
        <v>2</v>
      </c>
      <c r="AA64" s="205">
        <v>3</v>
      </c>
      <c r="AB64" s="205">
        <v>7</v>
      </c>
      <c r="AC64" s="205" t="s">
        <v>774</v>
      </c>
      <c r="AZ64" s="205">
        <v>2</v>
      </c>
      <c r="BA64" s="205">
        <f t="shared" si="3"/>
        <v>0</v>
      </c>
      <c r="BB64" s="205">
        <f t="shared" si="4"/>
        <v>0</v>
      </c>
      <c r="BC64" s="205">
        <f t="shared" si="5"/>
        <v>0</v>
      </c>
      <c r="BD64" s="205">
        <f t="shared" si="6"/>
        <v>0</v>
      </c>
      <c r="BE64" s="205">
        <f t="shared" si="7"/>
        <v>0</v>
      </c>
      <c r="CA64" s="229">
        <v>3</v>
      </c>
      <c r="CB64" s="229">
        <v>7</v>
      </c>
    </row>
    <row r="65" spans="1:80" ht="22.5" x14ac:dyDescent="0.2">
      <c r="A65" s="230">
        <v>28</v>
      </c>
      <c r="B65" s="231" t="s">
        <v>776</v>
      </c>
      <c r="C65" s="232" t="s">
        <v>777</v>
      </c>
      <c r="D65" s="233" t="s">
        <v>117</v>
      </c>
      <c r="E65" s="234">
        <v>105</v>
      </c>
      <c r="F65" s="234"/>
      <c r="G65" s="235">
        <f t="shared" si="0"/>
        <v>0</v>
      </c>
      <c r="H65" s="236">
        <v>0</v>
      </c>
      <c r="I65" s="237">
        <f t="shared" si="1"/>
        <v>0</v>
      </c>
      <c r="J65" s="236"/>
      <c r="K65" s="237">
        <f t="shared" si="2"/>
        <v>0</v>
      </c>
      <c r="O65" s="229">
        <v>2</v>
      </c>
      <c r="AA65" s="205">
        <v>3</v>
      </c>
      <c r="AB65" s="205">
        <v>7</v>
      </c>
      <c r="AC65" s="205" t="s">
        <v>776</v>
      </c>
      <c r="AZ65" s="205">
        <v>2</v>
      </c>
      <c r="BA65" s="205">
        <f t="shared" si="3"/>
        <v>0</v>
      </c>
      <c r="BB65" s="205">
        <f t="shared" si="4"/>
        <v>0</v>
      </c>
      <c r="BC65" s="205">
        <f t="shared" si="5"/>
        <v>0</v>
      </c>
      <c r="BD65" s="205">
        <f t="shared" si="6"/>
        <v>0</v>
      </c>
      <c r="BE65" s="205">
        <f t="shared" si="7"/>
        <v>0</v>
      </c>
      <c r="CA65" s="229">
        <v>3</v>
      </c>
      <c r="CB65" s="229">
        <v>7</v>
      </c>
    </row>
    <row r="66" spans="1:80" ht="22.5" x14ac:dyDescent="0.2">
      <c r="A66" s="230">
        <v>29</v>
      </c>
      <c r="B66" s="231" t="s">
        <v>778</v>
      </c>
      <c r="C66" s="232" t="s">
        <v>779</v>
      </c>
      <c r="D66" s="233" t="s">
        <v>117</v>
      </c>
      <c r="E66" s="234">
        <v>18</v>
      </c>
      <c r="F66" s="234"/>
      <c r="G66" s="235">
        <f t="shared" si="0"/>
        <v>0</v>
      </c>
      <c r="H66" s="236">
        <v>0</v>
      </c>
      <c r="I66" s="237">
        <f t="shared" si="1"/>
        <v>0</v>
      </c>
      <c r="J66" s="236"/>
      <c r="K66" s="237">
        <f t="shared" si="2"/>
        <v>0</v>
      </c>
      <c r="O66" s="229">
        <v>2</v>
      </c>
      <c r="AA66" s="205">
        <v>3</v>
      </c>
      <c r="AB66" s="205">
        <v>7</v>
      </c>
      <c r="AC66" s="205" t="s">
        <v>778</v>
      </c>
      <c r="AZ66" s="205">
        <v>2</v>
      </c>
      <c r="BA66" s="205">
        <f t="shared" si="3"/>
        <v>0</v>
      </c>
      <c r="BB66" s="205">
        <f t="shared" si="4"/>
        <v>0</v>
      </c>
      <c r="BC66" s="205">
        <f t="shared" si="5"/>
        <v>0</v>
      </c>
      <c r="BD66" s="205">
        <f t="shared" si="6"/>
        <v>0</v>
      </c>
      <c r="BE66" s="205">
        <f t="shared" si="7"/>
        <v>0</v>
      </c>
      <c r="CA66" s="229">
        <v>3</v>
      </c>
      <c r="CB66" s="229">
        <v>7</v>
      </c>
    </row>
    <row r="67" spans="1:80" ht="22.5" x14ac:dyDescent="0.2">
      <c r="A67" s="230">
        <v>30</v>
      </c>
      <c r="B67" s="231" t="s">
        <v>780</v>
      </c>
      <c r="C67" s="232" t="s">
        <v>781</v>
      </c>
      <c r="D67" s="233" t="s">
        <v>117</v>
      </c>
      <c r="E67" s="234">
        <v>2</v>
      </c>
      <c r="F67" s="234"/>
      <c r="G67" s="235">
        <f t="shared" si="0"/>
        <v>0</v>
      </c>
      <c r="H67" s="236">
        <v>0</v>
      </c>
      <c r="I67" s="237">
        <f t="shared" si="1"/>
        <v>0</v>
      </c>
      <c r="J67" s="236"/>
      <c r="K67" s="237">
        <f t="shared" si="2"/>
        <v>0</v>
      </c>
      <c r="O67" s="229">
        <v>2</v>
      </c>
      <c r="AA67" s="205">
        <v>3</v>
      </c>
      <c r="AB67" s="205">
        <v>7</v>
      </c>
      <c r="AC67" s="205" t="s">
        <v>780</v>
      </c>
      <c r="AZ67" s="205">
        <v>2</v>
      </c>
      <c r="BA67" s="205">
        <f t="shared" si="3"/>
        <v>0</v>
      </c>
      <c r="BB67" s="205">
        <f t="shared" si="4"/>
        <v>0</v>
      </c>
      <c r="BC67" s="205">
        <f t="shared" si="5"/>
        <v>0</v>
      </c>
      <c r="BD67" s="205">
        <f t="shared" si="6"/>
        <v>0</v>
      </c>
      <c r="BE67" s="205">
        <f t="shared" si="7"/>
        <v>0</v>
      </c>
      <c r="CA67" s="229">
        <v>3</v>
      </c>
      <c r="CB67" s="229">
        <v>7</v>
      </c>
    </row>
    <row r="68" spans="1:80" ht="22.5" x14ac:dyDescent="0.2">
      <c r="A68" s="230">
        <v>31</v>
      </c>
      <c r="B68" s="231" t="s">
        <v>782</v>
      </c>
      <c r="C68" s="232" t="s">
        <v>783</v>
      </c>
      <c r="D68" s="233" t="s">
        <v>117</v>
      </c>
      <c r="E68" s="234">
        <v>3</v>
      </c>
      <c r="F68" s="234"/>
      <c r="G68" s="235">
        <f t="shared" si="0"/>
        <v>0</v>
      </c>
      <c r="H68" s="236">
        <v>0</v>
      </c>
      <c r="I68" s="237">
        <f t="shared" si="1"/>
        <v>0</v>
      </c>
      <c r="J68" s="236"/>
      <c r="K68" s="237">
        <f t="shared" si="2"/>
        <v>0</v>
      </c>
      <c r="O68" s="229">
        <v>2</v>
      </c>
      <c r="AA68" s="205">
        <v>3</v>
      </c>
      <c r="AB68" s="205">
        <v>7</v>
      </c>
      <c r="AC68" s="205" t="s">
        <v>782</v>
      </c>
      <c r="AZ68" s="205">
        <v>2</v>
      </c>
      <c r="BA68" s="205">
        <f t="shared" si="3"/>
        <v>0</v>
      </c>
      <c r="BB68" s="205">
        <f t="shared" si="4"/>
        <v>0</v>
      </c>
      <c r="BC68" s="205">
        <f t="shared" si="5"/>
        <v>0</v>
      </c>
      <c r="BD68" s="205">
        <f t="shared" si="6"/>
        <v>0</v>
      </c>
      <c r="BE68" s="205">
        <f t="shared" si="7"/>
        <v>0</v>
      </c>
      <c r="CA68" s="229">
        <v>3</v>
      </c>
      <c r="CB68" s="229">
        <v>7</v>
      </c>
    </row>
    <row r="69" spans="1:80" ht="22.5" x14ac:dyDescent="0.2">
      <c r="A69" s="230">
        <v>32</v>
      </c>
      <c r="B69" s="231" t="s">
        <v>784</v>
      </c>
      <c r="C69" s="232" t="s">
        <v>785</v>
      </c>
      <c r="D69" s="233" t="s">
        <v>117</v>
      </c>
      <c r="E69" s="234">
        <v>1</v>
      </c>
      <c r="F69" s="234"/>
      <c r="G69" s="235">
        <f t="shared" si="0"/>
        <v>0</v>
      </c>
      <c r="H69" s="236">
        <v>0</v>
      </c>
      <c r="I69" s="237">
        <f t="shared" si="1"/>
        <v>0</v>
      </c>
      <c r="J69" s="236"/>
      <c r="K69" s="237">
        <f t="shared" si="2"/>
        <v>0</v>
      </c>
      <c r="O69" s="229">
        <v>2</v>
      </c>
      <c r="AA69" s="205">
        <v>3</v>
      </c>
      <c r="AB69" s="205">
        <v>7</v>
      </c>
      <c r="AC69" s="205" t="s">
        <v>784</v>
      </c>
      <c r="AZ69" s="205">
        <v>2</v>
      </c>
      <c r="BA69" s="205">
        <f t="shared" si="3"/>
        <v>0</v>
      </c>
      <c r="BB69" s="205">
        <f t="shared" si="4"/>
        <v>0</v>
      </c>
      <c r="BC69" s="205">
        <f t="shared" si="5"/>
        <v>0</v>
      </c>
      <c r="BD69" s="205">
        <f t="shared" si="6"/>
        <v>0</v>
      </c>
      <c r="BE69" s="205">
        <f t="shared" si="7"/>
        <v>0</v>
      </c>
      <c r="CA69" s="229">
        <v>3</v>
      </c>
      <c r="CB69" s="229">
        <v>7</v>
      </c>
    </row>
    <row r="70" spans="1:80" ht="22.5" x14ac:dyDescent="0.2">
      <c r="A70" s="230">
        <v>33</v>
      </c>
      <c r="B70" s="231" t="s">
        <v>786</v>
      </c>
      <c r="C70" s="232" t="s">
        <v>787</v>
      </c>
      <c r="D70" s="233" t="s">
        <v>117</v>
      </c>
      <c r="E70" s="234">
        <v>11</v>
      </c>
      <c r="F70" s="234"/>
      <c r="G70" s="235">
        <f t="shared" si="0"/>
        <v>0</v>
      </c>
      <c r="H70" s="236">
        <v>0</v>
      </c>
      <c r="I70" s="237">
        <f t="shared" si="1"/>
        <v>0</v>
      </c>
      <c r="J70" s="236"/>
      <c r="K70" s="237">
        <f t="shared" si="2"/>
        <v>0</v>
      </c>
      <c r="O70" s="229">
        <v>2</v>
      </c>
      <c r="AA70" s="205">
        <v>3</v>
      </c>
      <c r="AB70" s="205">
        <v>7</v>
      </c>
      <c r="AC70" s="205" t="s">
        <v>786</v>
      </c>
      <c r="AZ70" s="205">
        <v>2</v>
      </c>
      <c r="BA70" s="205">
        <f t="shared" si="3"/>
        <v>0</v>
      </c>
      <c r="BB70" s="205">
        <f t="shared" si="4"/>
        <v>0</v>
      </c>
      <c r="BC70" s="205">
        <f t="shared" si="5"/>
        <v>0</v>
      </c>
      <c r="BD70" s="205">
        <f t="shared" si="6"/>
        <v>0</v>
      </c>
      <c r="BE70" s="205">
        <f t="shared" si="7"/>
        <v>0</v>
      </c>
      <c r="CA70" s="229">
        <v>3</v>
      </c>
      <c r="CB70" s="229">
        <v>7</v>
      </c>
    </row>
    <row r="71" spans="1:80" ht="33.75" x14ac:dyDescent="0.2">
      <c r="A71" s="238"/>
      <c r="B71" s="239"/>
      <c r="C71" s="331" t="s">
        <v>788</v>
      </c>
      <c r="D71" s="332"/>
      <c r="E71" s="332"/>
      <c r="F71" s="332"/>
      <c r="G71" s="333"/>
      <c r="I71" s="240"/>
      <c r="K71" s="240"/>
      <c r="L71" s="241" t="s">
        <v>788</v>
      </c>
      <c r="O71" s="229">
        <v>3</v>
      </c>
    </row>
    <row r="72" spans="1:80" ht="22.5" x14ac:dyDescent="0.2">
      <c r="A72" s="230">
        <v>34</v>
      </c>
      <c r="B72" s="231" t="s">
        <v>789</v>
      </c>
      <c r="C72" s="232" t="s">
        <v>790</v>
      </c>
      <c r="D72" s="233" t="s">
        <v>117</v>
      </c>
      <c r="E72" s="234">
        <v>2</v>
      </c>
      <c r="F72" s="234"/>
      <c r="G72" s="235">
        <f>E72*F72</f>
        <v>0</v>
      </c>
      <c r="H72" s="236">
        <v>0</v>
      </c>
      <c r="I72" s="237">
        <f>E72*H72</f>
        <v>0</v>
      </c>
      <c r="J72" s="236"/>
      <c r="K72" s="237">
        <f>E72*J72</f>
        <v>0</v>
      </c>
      <c r="O72" s="229">
        <v>2</v>
      </c>
      <c r="AA72" s="205">
        <v>3</v>
      </c>
      <c r="AB72" s="205">
        <v>7</v>
      </c>
      <c r="AC72" s="205" t="s">
        <v>789</v>
      </c>
      <c r="AZ72" s="205">
        <v>2</v>
      </c>
      <c r="BA72" s="205">
        <f>IF(AZ72=1,G72,0)</f>
        <v>0</v>
      </c>
      <c r="BB72" s="205">
        <f>IF(AZ72=2,G72,0)</f>
        <v>0</v>
      </c>
      <c r="BC72" s="205">
        <f>IF(AZ72=3,G72,0)</f>
        <v>0</v>
      </c>
      <c r="BD72" s="205">
        <f>IF(AZ72=4,G72,0)</f>
        <v>0</v>
      </c>
      <c r="BE72" s="205">
        <f>IF(AZ72=5,G72,0)</f>
        <v>0</v>
      </c>
      <c r="CA72" s="229">
        <v>3</v>
      </c>
      <c r="CB72" s="229">
        <v>7</v>
      </c>
    </row>
    <row r="73" spans="1:80" ht="22.5" x14ac:dyDescent="0.2">
      <c r="A73" s="230">
        <v>35</v>
      </c>
      <c r="B73" s="231" t="s">
        <v>791</v>
      </c>
      <c r="C73" s="232" t="s">
        <v>792</v>
      </c>
      <c r="D73" s="233" t="s">
        <v>117</v>
      </c>
      <c r="E73" s="234">
        <v>1</v>
      </c>
      <c r="F73" s="234"/>
      <c r="G73" s="235">
        <f>E73*F73</f>
        <v>0</v>
      </c>
      <c r="H73" s="236">
        <v>0</v>
      </c>
      <c r="I73" s="237">
        <f>E73*H73</f>
        <v>0</v>
      </c>
      <c r="J73" s="236"/>
      <c r="K73" s="237">
        <f>E73*J73</f>
        <v>0</v>
      </c>
      <c r="O73" s="229">
        <v>2</v>
      </c>
      <c r="AA73" s="205">
        <v>3</v>
      </c>
      <c r="AB73" s="205">
        <v>7</v>
      </c>
      <c r="AC73" s="205" t="s">
        <v>791</v>
      </c>
      <c r="AZ73" s="205">
        <v>2</v>
      </c>
      <c r="BA73" s="205">
        <f>IF(AZ73=1,G73,0)</f>
        <v>0</v>
      </c>
      <c r="BB73" s="205">
        <f>IF(AZ73=2,G73,0)</f>
        <v>0</v>
      </c>
      <c r="BC73" s="205">
        <f>IF(AZ73=3,G73,0)</f>
        <v>0</v>
      </c>
      <c r="BD73" s="205">
        <f>IF(AZ73=4,G73,0)</f>
        <v>0</v>
      </c>
      <c r="BE73" s="205">
        <f>IF(AZ73=5,G73,0)</f>
        <v>0</v>
      </c>
      <c r="CA73" s="229">
        <v>3</v>
      </c>
      <c r="CB73" s="229">
        <v>7</v>
      </c>
    </row>
    <row r="74" spans="1:80" x14ac:dyDescent="0.2">
      <c r="A74" s="230">
        <v>36</v>
      </c>
      <c r="B74" s="231" t="s">
        <v>468</v>
      </c>
      <c r="C74" s="232" t="s">
        <v>469</v>
      </c>
      <c r="D74" s="233" t="s">
        <v>13</v>
      </c>
      <c r="E74" s="234">
        <v>1.73</v>
      </c>
      <c r="F74" s="234"/>
      <c r="G74" s="235">
        <f>E74*F74</f>
        <v>0</v>
      </c>
      <c r="H74" s="236">
        <v>0</v>
      </c>
      <c r="I74" s="237">
        <f>E74*H74</f>
        <v>0</v>
      </c>
      <c r="J74" s="236"/>
      <c r="K74" s="237">
        <f>E74*J74</f>
        <v>0</v>
      </c>
      <c r="O74" s="229">
        <v>2</v>
      </c>
      <c r="AA74" s="205">
        <v>7</v>
      </c>
      <c r="AB74" s="205">
        <v>1002</v>
      </c>
      <c r="AC74" s="205">
        <v>5</v>
      </c>
      <c r="AZ74" s="205">
        <v>2</v>
      </c>
      <c r="BA74" s="205">
        <f>IF(AZ74=1,G74,0)</f>
        <v>0</v>
      </c>
      <c r="BB74" s="205">
        <f>IF(AZ74=2,G74,0)</f>
        <v>0</v>
      </c>
      <c r="BC74" s="205">
        <f>IF(AZ74=3,G74,0)</f>
        <v>0</v>
      </c>
      <c r="BD74" s="205">
        <f>IF(AZ74=4,G74,0)</f>
        <v>0</v>
      </c>
      <c r="BE74" s="205">
        <f>IF(AZ74=5,G74,0)</f>
        <v>0</v>
      </c>
      <c r="CA74" s="229">
        <v>7</v>
      </c>
      <c r="CB74" s="229">
        <v>1002</v>
      </c>
    </row>
    <row r="75" spans="1:80" x14ac:dyDescent="0.2">
      <c r="A75" s="248"/>
      <c r="B75" s="249" t="s">
        <v>98</v>
      </c>
      <c r="C75" s="250" t="s">
        <v>455</v>
      </c>
      <c r="D75" s="251"/>
      <c r="E75" s="252"/>
      <c r="F75" s="253"/>
      <c r="G75" s="254">
        <f>SUM(G51:G74)</f>
        <v>0</v>
      </c>
      <c r="H75" s="255"/>
      <c r="I75" s="256">
        <f>SUM(I51:I74)</f>
        <v>0.9952300999999999</v>
      </c>
      <c r="J75" s="255"/>
      <c r="K75" s="256">
        <f>SUM(K51:K74)</f>
        <v>0</v>
      </c>
      <c r="O75" s="229">
        <v>4</v>
      </c>
      <c r="BA75" s="257">
        <f>SUM(BA51:BA74)</f>
        <v>0</v>
      </c>
      <c r="BB75" s="257">
        <f>SUM(BB51:BB74)</f>
        <v>0</v>
      </c>
      <c r="BC75" s="257">
        <f>SUM(BC51:BC74)</f>
        <v>0</v>
      </c>
      <c r="BD75" s="257">
        <f>SUM(BD51:BD74)</f>
        <v>0</v>
      </c>
      <c r="BE75" s="257">
        <f>SUM(BE51:BE74)</f>
        <v>0</v>
      </c>
    </row>
    <row r="76" spans="1:80" x14ac:dyDescent="0.2">
      <c r="A76" s="219" t="s">
        <v>96</v>
      </c>
      <c r="B76" s="220" t="s">
        <v>470</v>
      </c>
      <c r="C76" s="221" t="s">
        <v>471</v>
      </c>
      <c r="D76" s="222"/>
      <c r="E76" s="223"/>
      <c r="F76" s="223"/>
      <c r="G76" s="224"/>
      <c r="H76" s="225"/>
      <c r="I76" s="226"/>
      <c r="J76" s="227"/>
      <c r="K76" s="228"/>
      <c r="O76" s="229">
        <v>1</v>
      </c>
    </row>
    <row r="77" spans="1:80" x14ac:dyDescent="0.2">
      <c r="A77" s="230">
        <v>37</v>
      </c>
      <c r="B77" s="231" t="s">
        <v>793</v>
      </c>
      <c r="C77" s="232" t="s">
        <v>794</v>
      </c>
      <c r="D77" s="233" t="s">
        <v>117</v>
      </c>
      <c r="E77" s="234">
        <v>2</v>
      </c>
      <c r="F77" s="234"/>
      <c r="G77" s="235">
        <f>E77*F77</f>
        <v>0</v>
      </c>
      <c r="H77" s="236">
        <v>1.0000000000000001E-5</v>
      </c>
      <c r="I77" s="237">
        <f>E77*H77</f>
        <v>2.0000000000000002E-5</v>
      </c>
      <c r="J77" s="236">
        <v>0</v>
      </c>
      <c r="K77" s="237">
        <f>E77*J77</f>
        <v>0</v>
      </c>
      <c r="O77" s="229">
        <v>2</v>
      </c>
      <c r="AA77" s="205">
        <v>1</v>
      </c>
      <c r="AB77" s="205">
        <v>7</v>
      </c>
      <c r="AC77" s="205">
        <v>7</v>
      </c>
      <c r="AZ77" s="205">
        <v>2</v>
      </c>
      <c r="BA77" s="205">
        <f>IF(AZ77=1,G77,0)</f>
        <v>0</v>
      </c>
      <c r="BB77" s="205">
        <f>IF(AZ77=2,G77,0)</f>
        <v>0</v>
      </c>
      <c r="BC77" s="205">
        <f>IF(AZ77=3,G77,0)</f>
        <v>0</v>
      </c>
      <c r="BD77" s="205">
        <f>IF(AZ77=4,G77,0)</f>
        <v>0</v>
      </c>
      <c r="BE77" s="205">
        <f>IF(AZ77=5,G77,0)</f>
        <v>0</v>
      </c>
      <c r="CA77" s="229">
        <v>1</v>
      </c>
      <c r="CB77" s="229">
        <v>7</v>
      </c>
    </row>
    <row r="78" spans="1:80" ht="22.5" x14ac:dyDescent="0.2">
      <c r="A78" s="230">
        <v>38</v>
      </c>
      <c r="B78" s="231" t="s">
        <v>795</v>
      </c>
      <c r="C78" s="232" t="s">
        <v>796</v>
      </c>
      <c r="D78" s="233" t="s">
        <v>117</v>
      </c>
      <c r="E78" s="234">
        <v>2</v>
      </c>
      <c r="F78" s="234"/>
      <c r="G78" s="235">
        <f>E78*F78</f>
        <v>0</v>
      </c>
      <c r="H78" s="236">
        <v>1.0000000000000001E-5</v>
      </c>
      <c r="I78" s="237">
        <f>E78*H78</f>
        <v>2.0000000000000002E-5</v>
      </c>
      <c r="J78" s="236">
        <v>0</v>
      </c>
      <c r="K78" s="237">
        <f>E78*J78</f>
        <v>0</v>
      </c>
      <c r="O78" s="229">
        <v>2</v>
      </c>
      <c r="AA78" s="205">
        <v>1</v>
      </c>
      <c r="AB78" s="205">
        <v>7</v>
      </c>
      <c r="AC78" s="205">
        <v>7</v>
      </c>
      <c r="AZ78" s="205">
        <v>2</v>
      </c>
      <c r="BA78" s="205">
        <f>IF(AZ78=1,G78,0)</f>
        <v>0</v>
      </c>
      <c r="BB78" s="205">
        <f>IF(AZ78=2,G78,0)</f>
        <v>0</v>
      </c>
      <c r="BC78" s="205">
        <f>IF(AZ78=3,G78,0)</f>
        <v>0</v>
      </c>
      <c r="BD78" s="205">
        <f>IF(AZ78=4,G78,0)</f>
        <v>0</v>
      </c>
      <c r="BE78" s="205">
        <f>IF(AZ78=5,G78,0)</f>
        <v>0</v>
      </c>
      <c r="CA78" s="229">
        <v>1</v>
      </c>
      <c r="CB78" s="229">
        <v>7</v>
      </c>
    </row>
    <row r="79" spans="1:80" ht="22.5" x14ac:dyDescent="0.2">
      <c r="A79" s="230">
        <v>39</v>
      </c>
      <c r="B79" s="231" t="s">
        <v>797</v>
      </c>
      <c r="C79" s="232" t="s">
        <v>798</v>
      </c>
      <c r="D79" s="233" t="s">
        <v>117</v>
      </c>
      <c r="E79" s="234">
        <v>3</v>
      </c>
      <c r="F79" s="234"/>
      <c r="G79" s="235">
        <f>E79*F79</f>
        <v>0</v>
      </c>
      <c r="H79" s="236">
        <v>0</v>
      </c>
      <c r="I79" s="237">
        <f>E79*H79</f>
        <v>0</v>
      </c>
      <c r="J79" s="236">
        <v>0</v>
      </c>
      <c r="K79" s="237">
        <f>E79*J79</f>
        <v>0</v>
      </c>
      <c r="O79" s="229">
        <v>2</v>
      </c>
      <c r="AA79" s="205">
        <v>1</v>
      </c>
      <c r="AB79" s="205">
        <v>7</v>
      </c>
      <c r="AC79" s="205">
        <v>7</v>
      </c>
      <c r="AZ79" s="205">
        <v>2</v>
      </c>
      <c r="BA79" s="205">
        <f>IF(AZ79=1,G79,0)</f>
        <v>0</v>
      </c>
      <c r="BB79" s="205">
        <f>IF(AZ79=2,G79,0)</f>
        <v>0</v>
      </c>
      <c r="BC79" s="205">
        <f>IF(AZ79=3,G79,0)</f>
        <v>0</v>
      </c>
      <c r="BD79" s="205">
        <f>IF(AZ79=4,G79,0)</f>
        <v>0</v>
      </c>
      <c r="BE79" s="205">
        <f>IF(AZ79=5,G79,0)</f>
        <v>0</v>
      </c>
      <c r="CA79" s="229">
        <v>1</v>
      </c>
      <c r="CB79" s="229">
        <v>7</v>
      </c>
    </row>
    <row r="80" spans="1:80" x14ac:dyDescent="0.2">
      <c r="A80" s="230">
        <v>40</v>
      </c>
      <c r="B80" s="231" t="s">
        <v>799</v>
      </c>
      <c r="C80" s="232" t="s">
        <v>800</v>
      </c>
      <c r="D80" s="233" t="s">
        <v>13</v>
      </c>
      <c r="E80" s="234">
        <v>2.38</v>
      </c>
      <c r="F80" s="234"/>
      <c r="G80" s="235">
        <f>E80*F80</f>
        <v>0</v>
      </c>
      <c r="H80" s="236">
        <v>0</v>
      </c>
      <c r="I80" s="237">
        <f>E80*H80</f>
        <v>0</v>
      </c>
      <c r="J80" s="236"/>
      <c r="K80" s="237">
        <f>E80*J80</f>
        <v>0</v>
      </c>
      <c r="O80" s="229">
        <v>2</v>
      </c>
      <c r="AA80" s="205">
        <v>7</v>
      </c>
      <c r="AB80" s="205">
        <v>1002</v>
      </c>
      <c r="AC80" s="205">
        <v>5</v>
      </c>
      <c r="AZ80" s="205">
        <v>2</v>
      </c>
      <c r="BA80" s="205">
        <f>IF(AZ80=1,G80,0)</f>
        <v>0</v>
      </c>
      <c r="BB80" s="205">
        <f>IF(AZ80=2,G80,0)</f>
        <v>0</v>
      </c>
      <c r="BC80" s="205">
        <f>IF(AZ80=3,G80,0)</f>
        <v>0</v>
      </c>
      <c r="BD80" s="205">
        <f>IF(AZ80=4,G80,0)</f>
        <v>0</v>
      </c>
      <c r="BE80" s="205">
        <f>IF(AZ80=5,G80,0)</f>
        <v>0</v>
      </c>
      <c r="CA80" s="229">
        <v>7</v>
      </c>
      <c r="CB80" s="229">
        <v>1002</v>
      </c>
    </row>
    <row r="81" spans="1:80" x14ac:dyDescent="0.2">
      <c r="A81" s="248"/>
      <c r="B81" s="249" t="s">
        <v>98</v>
      </c>
      <c r="C81" s="250" t="s">
        <v>472</v>
      </c>
      <c r="D81" s="251"/>
      <c r="E81" s="252"/>
      <c r="F81" s="253"/>
      <c r="G81" s="254">
        <f>SUM(G76:G80)</f>
        <v>0</v>
      </c>
      <c r="H81" s="255"/>
      <c r="I81" s="256">
        <f>SUM(I76:I80)</f>
        <v>4.0000000000000003E-5</v>
      </c>
      <c r="J81" s="255"/>
      <c r="K81" s="256">
        <f>SUM(K76:K80)</f>
        <v>0</v>
      </c>
      <c r="O81" s="229">
        <v>4</v>
      </c>
      <c r="BA81" s="257">
        <f>SUM(BA76:BA80)</f>
        <v>0</v>
      </c>
      <c r="BB81" s="257">
        <f>SUM(BB76:BB80)</f>
        <v>0</v>
      </c>
      <c r="BC81" s="257">
        <f>SUM(BC76:BC80)</f>
        <v>0</v>
      </c>
      <c r="BD81" s="257">
        <f>SUM(BD76:BD80)</f>
        <v>0</v>
      </c>
      <c r="BE81" s="257">
        <f>SUM(BE76:BE80)</f>
        <v>0</v>
      </c>
    </row>
    <row r="82" spans="1:80" x14ac:dyDescent="0.2">
      <c r="A82" s="219" t="s">
        <v>96</v>
      </c>
      <c r="B82" s="220" t="s">
        <v>801</v>
      </c>
      <c r="C82" s="221" t="s">
        <v>802</v>
      </c>
      <c r="D82" s="222"/>
      <c r="E82" s="223"/>
      <c r="F82" s="223"/>
      <c r="G82" s="224"/>
      <c r="H82" s="225"/>
      <c r="I82" s="226"/>
      <c r="J82" s="227"/>
      <c r="K82" s="228"/>
      <c r="O82" s="229">
        <v>1</v>
      </c>
    </row>
    <row r="83" spans="1:80" x14ac:dyDescent="0.2">
      <c r="A83" s="230">
        <v>41</v>
      </c>
      <c r="B83" s="231" t="s">
        <v>804</v>
      </c>
      <c r="C83" s="232" t="s">
        <v>805</v>
      </c>
      <c r="D83" s="233" t="s">
        <v>128</v>
      </c>
      <c r="E83" s="234">
        <v>326.6105</v>
      </c>
      <c r="F83" s="234"/>
      <c r="G83" s="235">
        <f>E83*F83</f>
        <v>0</v>
      </c>
      <c r="H83" s="236">
        <v>3.8999999999999999E-4</v>
      </c>
      <c r="I83" s="237">
        <f>E83*H83</f>
        <v>0.127378095</v>
      </c>
      <c r="J83" s="236">
        <v>0</v>
      </c>
      <c r="K83" s="237">
        <f>E83*J83</f>
        <v>0</v>
      </c>
      <c r="O83" s="229">
        <v>2</v>
      </c>
      <c r="AA83" s="205">
        <v>1</v>
      </c>
      <c r="AB83" s="205">
        <v>7</v>
      </c>
      <c r="AC83" s="205">
        <v>7</v>
      </c>
      <c r="AZ83" s="205">
        <v>2</v>
      </c>
      <c r="BA83" s="205">
        <f>IF(AZ83=1,G83,0)</f>
        <v>0</v>
      </c>
      <c r="BB83" s="205">
        <f>IF(AZ83=2,G83,0)</f>
        <v>0</v>
      </c>
      <c r="BC83" s="205">
        <f>IF(AZ83=3,G83,0)</f>
        <v>0</v>
      </c>
      <c r="BD83" s="205">
        <f>IF(AZ83=4,G83,0)</f>
        <v>0</v>
      </c>
      <c r="BE83" s="205">
        <f>IF(AZ83=5,G83,0)</f>
        <v>0</v>
      </c>
      <c r="CA83" s="229">
        <v>1</v>
      </c>
      <c r="CB83" s="229">
        <v>7</v>
      </c>
    </row>
    <row r="84" spans="1:80" x14ac:dyDescent="0.2">
      <c r="A84" s="238"/>
      <c r="B84" s="242"/>
      <c r="C84" s="334" t="s">
        <v>806</v>
      </c>
      <c r="D84" s="335"/>
      <c r="E84" s="243">
        <v>326.6105</v>
      </c>
      <c r="F84" s="244"/>
      <c r="G84" s="245"/>
      <c r="H84" s="246"/>
      <c r="I84" s="240"/>
      <c r="J84" s="247"/>
      <c r="K84" s="240"/>
      <c r="M84" s="241" t="s">
        <v>806</v>
      </c>
      <c r="O84" s="229"/>
    </row>
    <row r="85" spans="1:80" x14ac:dyDescent="0.2">
      <c r="A85" s="248"/>
      <c r="B85" s="249" t="s">
        <v>98</v>
      </c>
      <c r="C85" s="250" t="s">
        <v>803</v>
      </c>
      <c r="D85" s="251"/>
      <c r="E85" s="252"/>
      <c r="F85" s="253"/>
      <c r="G85" s="254">
        <f>SUM(G82:G84)</f>
        <v>0</v>
      </c>
      <c r="H85" s="255"/>
      <c r="I85" s="256">
        <f>SUM(I82:I84)</f>
        <v>0.127378095</v>
      </c>
      <c r="J85" s="255"/>
      <c r="K85" s="256">
        <f>SUM(K82:K84)</f>
        <v>0</v>
      </c>
      <c r="O85" s="229">
        <v>4</v>
      </c>
      <c r="BA85" s="257">
        <f>SUM(BA82:BA84)</f>
        <v>0</v>
      </c>
      <c r="BB85" s="257">
        <f>SUM(BB82:BB84)</f>
        <v>0</v>
      </c>
      <c r="BC85" s="257">
        <f>SUM(BC82:BC84)</f>
        <v>0</v>
      </c>
      <c r="BD85" s="257">
        <f>SUM(BD82:BD84)</f>
        <v>0</v>
      </c>
      <c r="BE85" s="257">
        <f>SUM(BE82:BE84)</f>
        <v>0</v>
      </c>
    </row>
    <row r="86" spans="1:80" x14ac:dyDescent="0.2">
      <c r="A86" s="219" t="s">
        <v>96</v>
      </c>
      <c r="B86" s="220" t="s">
        <v>807</v>
      </c>
      <c r="C86" s="221" t="s">
        <v>808</v>
      </c>
      <c r="D86" s="222"/>
      <c r="E86" s="223"/>
      <c r="F86" s="223"/>
      <c r="G86" s="224"/>
      <c r="H86" s="225"/>
      <c r="I86" s="226"/>
      <c r="J86" s="227"/>
      <c r="K86" s="228"/>
      <c r="O86" s="229">
        <v>1</v>
      </c>
    </row>
    <row r="87" spans="1:80" x14ac:dyDescent="0.2">
      <c r="A87" s="230">
        <v>42</v>
      </c>
      <c r="B87" s="231" t="s">
        <v>810</v>
      </c>
      <c r="C87" s="232" t="s">
        <v>811</v>
      </c>
      <c r="D87" s="233" t="s">
        <v>117</v>
      </c>
      <c r="E87" s="234">
        <v>1</v>
      </c>
      <c r="F87" s="234"/>
      <c r="G87" s="235">
        <f>E87*F87</f>
        <v>0</v>
      </c>
      <c r="H87" s="236">
        <v>0</v>
      </c>
      <c r="I87" s="237">
        <f>E87*H87</f>
        <v>0</v>
      </c>
      <c r="J87" s="236">
        <v>0</v>
      </c>
      <c r="K87" s="237">
        <f>E87*J87</f>
        <v>0</v>
      </c>
      <c r="O87" s="229">
        <v>2</v>
      </c>
      <c r="AA87" s="205">
        <v>1</v>
      </c>
      <c r="AB87" s="205">
        <v>9</v>
      </c>
      <c r="AC87" s="205">
        <v>9</v>
      </c>
      <c r="AZ87" s="205">
        <v>4</v>
      </c>
      <c r="BA87" s="205">
        <f>IF(AZ87=1,G87,0)</f>
        <v>0</v>
      </c>
      <c r="BB87" s="205">
        <f>IF(AZ87=2,G87,0)</f>
        <v>0</v>
      </c>
      <c r="BC87" s="205">
        <f>IF(AZ87=3,G87,0)</f>
        <v>0</v>
      </c>
      <c r="BD87" s="205">
        <f>IF(AZ87=4,G87,0)</f>
        <v>0</v>
      </c>
      <c r="BE87" s="205">
        <f>IF(AZ87=5,G87,0)</f>
        <v>0</v>
      </c>
      <c r="CA87" s="229">
        <v>1</v>
      </c>
      <c r="CB87" s="229">
        <v>9</v>
      </c>
    </row>
    <row r="88" spans="1:80" x14ac:dyDescent="0.2">
      <c r="A88" s="238"/>
      <c r="B88" s="239"/>
      <c r="C88" s="331" t="s">
        <v>812</v>
      </c>
      <c r="D88" s="332"/>
      <c r="E88" s="332"/>
      <c r="F88" s="332"/>
      <c r="G88" s="333"/>
      <c r="I88" s="240"/>
      <c r="K88" s="240"/>
      <c r="L88" s="241" t="s">
        <v>812</v>
      </c>
      <c r="O88" s="229">
        <v>3</v>
      </c>
    </row>
    <row r="89" spans="1:80" ht="22.5" x14ac:dyDescent="0.2">
      <c r="A89" s="230">
        <v>43</v>
      </c>
      <c r="B89" s="231" t="s">
        <v>813</v>
      </c>
      <c r="C89" s="232" t="s">
        <v>814</v>
      </c>
      <c r="D89" s="233" t="s">
        <v>117</v>
      </c>
      <c r="E89" s="234">
        <v>3</v>
      </c>
      <c r="F89" s="234"/>
      <c r="G89" s="235">
        <f>E89*F89</f>
        <v>0</v>
      </c>
      <c r="H89" s="236">
        <v>0</v>
      </c>
      <c r="I89" s="237">
        <f>E89*H89</f>
        <v>0</v>
      </c>
      <c r="J89" s="236">
        <v>0</v>
      </c>
      <c r="K89" s="237">
        <f>E89*J89</f>
        <v>0</v>
      </c>
      <c r="O89" s="229">
        <v>2</v>
      </c>
      <c r="AA89" s="205">
        <v>1</v>
      </c>
      <c r="AB89" s="205">
        <v>9</v>
      </c>
      <c r="AC89" s="205">
        <v>9</v>
      </c>
      <c r="AZ89" s="205">
        <v>4</v>
      </c>
      <c r="BA89" s="205">
        <f>IF(AZ89=1,G89,0)</f>
        <v>0</v>
      </c>
      <c r="BB89" s="205">
        <f>IF(AZ89=2,G89,0)</f>
        <v>0</v>
      </c>
      <c r="BC89" s="205">
        <f>IF(AZ89=3,G89,0)</f>
        <v>0</v>
      </c>
      <c r="BD89" s="205">
        <f>IF(AZ89=4,G89,0)</f>
        <v>0</v>
      </c>
      <c r="BE89" s="205">
        <f>IF(AZ89=5,G89,0)</f>
        <v>0</v>
      </c>
      <c r="CA89" s="229">
        <v>1</v>
      </c>
      <c r="CB89" s="229">
        <v>9</v>
      </c>
    </row>
    <row r="90" spans="1:80" x14ac:dyDescent="0.2">
      <c r="A90" s="238"/>
      <c r="B90" s="239"/>
      <c r="C90" s="331" t="s">
        <v>815</v>
      </c>
      <c r="D90" s="332"/>
      <c r="E90" s="332"/>
      <c r="F90" s="332"/>
      <c r="G90" s="333"/>
      <c r="I90" s="240"/>
      <c r="K90" s="240"/>
      <c r="L90" s="241" t="s">
        <v>815</v>
      </c>
      <c r="O90" s="229">
        <v>3</v>
      </c>
    </row>
    <row r="91" spans="1:80" x14ac:dyDescent="0.2">
      <c r="A91" s="248"/>
      <c r="B91" s="249" t="s">
        <v>98</v>
      </c>
      <c r="C91" s="250" t="s">
        <v>809</v>
      </c>
      <c r="D91" s="251"/>
      <c r="E91" s="252"/>
      <c r="F91" s="253"/>
      <c r="G91" s="254">
        <f>SUM(G86:G90)</f>
        <v>0</v>
      </c>
      <c r="H91" s="255"/>
      <c r="I91" s="256">
        <f>SUM(I86:I90)</f>
        <v>0</v>
      </c>
      <c r="J91" s="255"/>
      <c r="K91" s="256">
        <f>SUM(K86:K90)</f>
        <v>0</v>
      </c>
      <c r="O91" s="229">
        <v>4</v>
      </c>
      <c r="BA91" s="257">
        <f>SUM(BA86:BA90)</f>
        <v>0</v>
      </c>
      <c r="BB91" s="257">
        <f>SUM(BB86:BB90)</f>
        <v>0</v>
      </c>
      <c r="BC91" s="257">
        <f>SUM(BC86:BC90)</f>
        <v>0</v>
      </c>
      <c r="BD91" s="257">
        <f>SUM(BD86:BD90)</f>
        <v>0</v>
      </c>
      <c r="BE91" s="257">
        <f>SUM(BE86:BE90)</f>
        <v>0</v>
      </c>
    </row>
    <row r="92" spans="1:80" x14ac:dyDescent="0.2">
      <c r="A92" s="219" t="s">
        <v>96</v>
      </c>
      <c r="B92" s="220" t="s">
        <v>579</v>
      </c>
      <c r="C92" s="221" t="s">
        <v>580</v>
      </c>
      <c r="D92" s="222"/>
      <c r="E92" s="223"/>
      <c r="F92" s="223"/>
      <c r="G92" s="224"/>
      <c r="H92" s="225"/>
      <c r="I92" s="226"/>
      <c r="J92" s="227"/>
      <c r="K92" s="228"/>
      <c r="O92" s="229">
        <v>1</v>
      </c>
    </row>
    <row r="93" spans="1:80" x14ac:dyDescent="0.2">
      <c r="A93" s="230">
        <v>44</v>
      </c>
      <c r="B93" s="231" t="s">
        <v>582</v>
      </c>
      <c r="C93" s="232" t="s">
        <v>583</v>
      </c>
      <c r="D93" s="233" t="s">
        <v>366</v>
      </c>
      <c r="E93" s="234">
        <v>10.344588999999999</v>
      </c>
      <c r="F93" s="234"/>
      <c r="G93" s="235">
        <f t="shared" ref="G93:G101" si="8">E93*F93</f>
        <v>0</v>
      </c>
      <c r="H93" s="236">
        <v>0</v>
      </c>
      <c r="I93" s="237">
        <f t="shared" ref="I93:I101" si="9">E93*H93</f>
        <v>0</v>
      </c>
      <c r="J93" s="236"/>
      <c r="K93" s="237">
        <f t="shared" ref="K93:K101" si="10">E93*J93</f>
        <v>0</v>
      </c>
      <c r="O93" s="229">
        <v>2</v>
      </c>
      <c r="AA93" s="205">
        <v>8</v>
      </c>
      <c r="AB93" s="205">
        <v>0</v>
      </c>
      <c r="AC93" s="205">
        <v>3</v>
      </c>
      <c r="AZ93" s="205">
        <v>1</v>
      </c>
      <c r="BA93" s="205">
        <f t="shared" ref="BA93:BA101" si="11">IF(AZ93=1,G93,0)</f>
        <v>0</v>
      </c>
      <c r="BB93" s="205">
        <f t="shared" ref="BB93:BB101" si="12">IF(AZ93=2,G93,0)</f>
        <v>0</v>
      </c>
      <c r="BC93" s="205">
        <f t="shared" ref="BC93:BC101" si="13">IF(AZ93=3,G93,0)</f>
        <v>0</v>
      </c>
      <c r="BD93" s="205">
        <f t="shared" ref="BD93:BD101" si="14">IF(AZ93=4,G93,0)</f>
        <v>0</v>
      </c>
      <c r="BE93" s="205">
        <f t="shared" ref="BE93:BE101" si="15">IF(AZ93=5,G93,0)</f>
        <v>0</v>
      </c>
      <c r="CA93" s="229">
        <v>8</v>
      </c>
      <c r="CB93" s="229">
        <v>0</v>
      </c>
    </row>
    <row r="94" spans="1:80" x14ac:dyDescent="0.2">
      <c r="A94" s="230">
        <v>45</v>
      </c>
      <c r="B94" s="231" t="s">
        <v>584</v>
      </c>
      <c r="C94" s="232" t="s">
        <v>585</v>
      </c>
      <c r="D94" s="233" t="s">
        <v>366</v>
      </c>
      <c r="E94" s="234">
        <v>20.689177999999998</v>
      </c>
      <c r="F94" s="234"/>
      <c r="G94" s="235">
        <f t="shared" si="8"/>
        <v>0</v>
      </c>
      <c r="H94" s="236">
        <v>0</v>
      </c>
      <c r="I94" s="237">
        <f t="shared" si="9"/>
        <v>0</v>
      </c>
      <c r="J94" s="236"/>
      <c r="K94" s="237">
        <f t="shared" si="10"/>
        <v>0</v>
      </c>
      <c r="O94" s="229">
        <v>2</v>
      </c>
      <c r="AA94" s="205">
        <v>8</v>
      </c>
      <c r="AB94" s="205">
        <v>0</v>
      </c>
      <c r="AC94" s="205">
        <v>3</v>
      </c>
      <c r="AZ94" s="205">
        <v>1</v>
      </c>
      <c r="BA94" s="205">
        <f t="shared" si="11"/>
        <v>0</v>
      </c>
      <c r="BB94" s="205">
        <f t="shared" si="12"/>
        <v>0</v>
      </c>
      <c r="BC94" s="205">
        <f t="shared" si="13"/>
        <v>0</v>
      </c>
      <c r="BD94" s="205">
        <f t="shared" si="14"/>
        <v>0</v>
      </c>
      <c r="BE94" s="205">
        <f t="shared" si="15"/>
        <v>0</v>
      </c>
      <c r="CA94" s="229">
        <v>8</v>
      </c>
      <c r="CB94" s="229">
        <v>0</v>
      </c>
    </row>
    <row r="95" spans="1:80" x14ac:dyDescent="0.2">
      <c r="A95" s="230">
        <v>46</v>
      </c>
      <c r="B95" s="231" t="s">
        <v>586</v>
      </c>
      <c r="C95" s="232" t="s">
        <v>587</v>
      </c>
      <c r="D95" s="233" t="s">
        <v>366</v>
      </c>
      <c r="E95" s="234">
        <v>10.344588999999999</v>
      </c>
      <c r="F95" s="234"/>
      <c r="G95" s="235">
        <f t="shared" si="8"/>
        <v>0</v>
      </c>
      <c r="H95" s="236">
        <v>0</v>
      </c>
      <c r="I95" s="237">
        <f t="shared" si="9"/>
        <v>0</v>
      </c>
      <c r="J95" s="236"/>
      <c r="K95" s="237">
        <f t="shared" si="10"/>
        <v>0</v>
      </c>
      <c r="O95" s="229">
        <v>2</v>
      </c>
      <c r="AA95" s="205">
        <v>8</v>
      </c>
      <c r="AB95" s="205">
        <v>0</v>
      </c>
      <c r="AC95" s="205">
        <v>3</v>
      </c>
      <c r="AZ95" s="205">
        <v>1</v>
      </c>
      <c r="BA95" s="205">
        <f t="shared" si="11"/>
        <v>0</v>
      </c>
      <c r="BB95" s="205">
        <f t="shared" si="12"/>
        <v>0</v>
      </c>
      <c r="BC95" s="205">
        <f t="shared" si="13"/>
        <v>0</v>
      </c>
      <c r="BD95" s="205">
        <f t="shared" si="14"/>
        <v>0</v>
      </c>
      <c r="BE95" s="205">
        <f t="shared" si="15"/>
        <v>0</v>
      </c>
      <c r="CA95" s="229">
        <v>8</v>
      </c>
      <c r="CB95" s="229">
        <v>0</v>
      </c>
    </row>
    <row r="96" spans="1:80" x14ac:dyDescent="0.2">
      <c r="A96" s="230">
        <v>47</v>
      </c>
      <c r="B96" s="231" t="s">
        <v>588</v>
      </c>
      <c r="C96" s="232" t="s">
        <v>589</v>
      </c>
      <c r="D96" s="233" t="s">
        <v>366</v>
      </c>
      <c r="E96" s="234">
        <v>186.20260200000001</v>
      </c>
      <c r="F96" s="234"/>
      <c r="G96" s="235">
        <f t="shared" si="8"/>
        <v>0</v>
      </c>
      <c r="H96" s="236">
        <v>0</v>
      </c>
      <c r="I96" s="237">
        <f t="shared" si="9"/>
        <v>0</v>
      </c>
      <c r="J96" s="236"/>
      <c r="K96" s="237">
        <f t="shared" si="10"/>
        <v>0</v>
      </c>
      <c r="O96" s="229">
        <v>2</v>
      </c>
      <c r="AA96" s="205">
        <v>8</v>
      </c>
      <c r="AB96" s="205">
        <v>0</v>
      </c>
      <c r="AC96" s="205">
        <v>3</v>
      </c>
      <c r="AZ96" s="205">
        <v>1</v>
      </c>
      <c r="BA96" s="205">
        <f t="shared" si="11"/>
        <v>0</v>
      </c>
      <c r="BB96" s="205">
        <f t="shared" si="12"/>
        <v>0</v>
      </c>
      <c r="BC96" s="205">
        <f t="shared" si="13"/>
        <v>0</v>
      </c>
      <c r="BD96" s="205">
        <f t="shared" si="14"/>
        <v>0</v>
      </c>
      <c r="BE96" s="205">
        <f t="shared" si="15"/>
        <v>0</v>
      </c>
      <c r="CA96" s="229">
        <v>8</v>
      </c>
      <c r="CB96" s="229">
        <v>0</v>
      </c>
    </row>
    <row r="97" spans="1:80" x14ac:dyDescent="0.2">
      <c r="A97" s="230">
        <v>48</v>
      </c>
      <c r="B97" s="231" t="s">
        <v>590</v>
      </c>
      <c r="C97" s="232" t="s">
        <v>591</v>
      </c>
      <c r="D97" s="233" t="s">
        <v>366</v>
      </c>
      <c r="E97" s="234">
        <v>10.344588999999999</v>
      </c>
      <c r="F97" s="234"/>
      <c r="G97" s="235">
        <f t="shared" si="8"/>
        <v>0</v>
      </c>
      <c r="H97" s="236">
        <v>0</v>
      </c>
      <c r="I97" s="237">
        <f t="shared" si="9"/>
        <v>0</v>
      </c>
      <c r="J97" s="236"/>
      <c r="K97" s="237">
        <f t="shared" si="10"/>
        <v>0</v>
      </c>
      <c r="O97" s="229">
        <v>2</v>
      </c>
      <c r="AA97" s="205">
        <v>8</v>
      </c>
      <c r="AB97" s="205">
        <v>0</v>
      </c>
      <c r="AC97" s="205">
        <v>3</v>
      </c>
      <c r="AZ97" s="205">
        <v>1</v>
      </c>
      <c r="BA97" s="205">
        <f t="shared" si="11"/>
        <v>0</v>
      </c>
      <c r="BB97" s="205">
        <f t="shared" si="12"/>
        <v>0</v>
      </c>
      <c r="BC97" s="205">
        <f t="shared" si="13"/>
        <v>0</v>
      </c>
      <c r="BD97" s="205">
        <f t="shared" si="14"/>
        <v>0</v>
      </c>
      <c r="BE97" s="205">
        <f t="shared" si="15"/>
        <v>0</v>
      </c>
      <c r="CA97" s="229">
        <v>8</v>
      </c>
      <c r="CB97" s="229">
        <v>0</v>
      </c>
    </row>
    <row r="98" spans="1:80" x14ac:dyDescent="0.2">
      <c r="A98" s="230">
        <v>49</v>
      </c>
      <c r="B98" s="231" t="s">
        <v>592</v>
      </c>
      <c r="C98" s="232" t="s">
        <v>593</v>
      </c>
      <c r="D98" s="233" t="s">
        <v>366</v>
      </c>
      <c r="E98" s="234">
        <v>82.756711999999993</v>
      </c>
      <c r="F98" s="234"/>
      <c r="G98" s="235">
        <f t="shared" si="8"/>
        <v>0</v>
      </c>
      <c r="H98" s="236">
        <v>0</v>
      </c>
      <c r="I98" s="237">
        <f t="shared" si="9"/>
        <v>0</v>
      </c>
      <c r="J98" s="236"/>
      <c r="K98" s="237">
        <f t="shared" si="10"/>
        <v>0</v>
      </c>
      <c r="O98" s="229">
        <v>2</v>
      </c>
      <c r="AA98" s="205">
        <v>8</v>
      </c>
      <c r="AB98" s="205">
        <v>0</v>
      </c>
      <c r="AC98" s="205">
        <v>3</v>
      </c>
      <c r="AZ98" s="205">
        <v>1</v>
      </c>
      <c r="BA98" s="205">
        <f t="shared" si="11"/>
        <v>0</v>
      </c>
      <c r="BB98" s="205">
        <f t="shared" si="12"/>
        <v>0</v>
      </c>
      <c r="BC98" s="205">
        <f t="shared" si="13"/>
        <v>0</v>
      </c>
      <c r="BD98" s="205">
        <f t="shared" si="14"/>
        <v>0</v>
      </c>
      <c r="BE98" s="205">
        <f t="shared" si="15"/>
        <v>0</v>
      </c>
      <c r="CA98" s="229">
        <v>8</v>
      </c>
      <c r="CB98" s="229">
        <v>0</v>
      </c>
    </row>
    <row r="99" spans="1:80" x14ac:dyDescent="0.2">
      <c r="A99" s="230">
        <v>50</v>
      </c>
      <c r="B99" s="231" t="s">
        <v>594</v>
      </c>
      <c r="C99" s="232" t="s">
        <v>595</v>
      </c>
      <c r="D99" s="233" t="s">
        <v>366</v>
      </c>
      <c r="E99" s="234">
        <v>10.344588999999999</v>
      </c>
      <c r="F99" s="234"/>
      <c r="G99" s="235">
        <f t="shared" si="8"/>
        <v>0</v>
      </c>
      <c r="H99" s="236">
        <v>0</v>
      </c>
      <c r="I99" s="237">
        <f t="shared" si="9"/>
        <v>0</v>
      </c>
      <c r="J99" s="236"/>
      <c r="K99" s="237">
        <f t="shared" si="10"/>
        <v>0</v>
      </c>
      <c r="O99" s="229">
        <v>2</v>
      </c>
      <c r="AA99" s="205">
        <v>8</v>
      </c>
      <c r="AB99" s="205">
        <v>0</v>
      </c>
      <c r="AC99" s="205">
        <v>3</v>
      </c>
      <c r="AZ99" s="205">
        <v>1</v>
      </c>
      <c r="BA99" s="205">
        <f t="shared" si="11"/>
        <v>0</v>
      </c>
      <c r="BB99" s="205">
        <f t="shared" si="12"/>
        <v>0</v>
      </c>
      <c r="BC99" s="205">
        <f t="shared" si="13"/>
        <v>0</v>
      </c>
      <c r="BD99" s="205">
        <f t="shared" si="14"/>
        <v>0</v>
      </c>
      <c r="BE99" s="205">
        <f t="shared" si="15"/>
        <v>0</v>
      </c>
      <c r="CA99" s="229">
        <v>8</v>
      </c>
      <c r="CB99" s="229">
        <v>0</v>
      </c>
    </row>
    <row r="100" spans="1:80" x14ac:dyDescent="0.2">
      <c r="A100" s="230">
        <v>51</v>
      </c>
      <c r="B100" s="231" t="s">
        <v>596</v>
      </c>
      <c r="C100" s="232" t="s">
        <v>597</v>
      </c>
      <c r="D100" s="233" t="s">
        <v>366</v>
      </c>
      <c r="E100" s="234">
        <v>10.344588999999999</v>
      </c>
      <c r="F100" s="234"/>
      <c r="G100" s="235">
        <f t="shared" si="8"/>
        <v>0</v>
      </c>
      <c r="H100" s="236">
        <v>0</v>
      </c>
      <c r="I100" s="237">
        <f t="shared" si="9"/>
        <v>0</v>
      </c>
      <c r="J100" s="236"/>
      <c r="K100" s="237">
        <f t="shared" si="10"/>
        <v>0</v>
      </c>
      <c r="O100" s="229">
        <v>2</v>
      </c>
      <c r="AA100" s="205">
        <v>8</v>
      </c>
      <c r="AB100" s="205">
        <v>0</v>
      </c>
      <c r="AC100" s="205">
        <v>3</v>
      </c>
      <c r="AZ100" s="205">
        <v>1</v>
      </c>
      <c r="BA100" s="205">
        <f t="shared" si="11"/>
        <v>0</v>
      </c>
      <c r="BB100" s="205">
        <f t="shared" si="12"/>
        <v>0</v>
      </c>
      <c r="BC100" s="205">
        <f t="shared" si="13"/>
        <v>0</v>
      </c>
      <c r="BD100" s="205">
        <f t="shared" si="14"/>
        <v>0</v>
      </c>
      <c r="BE100" s="205">
        <f t="shared" si="15"/>
        <v>0</v>
      </c>
      <c r="CA100" s="229">
        <v>8</v>
      </c>
      <c r="CB100" s="229">
        <v>0</v>
      </c>
    </row>
    <row r="101" spans="1:80" x14ac:dyDescent="0.2">
      <c r="A101" s="230">
        <v>52</v>
      </c>
      <c r="B101" s="231" t="s">
        <v>598</v>
      </c>
      <c r="C101" s="232" t="s">
        <v>599</v>
      </c>
      <c r="D101" s="233" t="s">
        <v>366</v>
      </c>
      <c r="E101" s="234">
        <v>10.344588999999999</v>
      </c>
      <c r="F101" s="234"/>
      <c r="G101" s="235">
        <f t="shared" si="8"/>
        <v>0</v>
      </c>
      <c r="H101" s="236">
        <v>0</v>
      </c>
      <c r="I101" s="237">
        <f t="shared" si="9"/>
        <v>0</v>
      </c>
      <c r="J101" s="236"/>
      <c r="K101" s="237">
        <f t="shared" si="10"/>
        <v>0</v>
      </c>
      <c r="O101" s="229">
        <v>2</v>
      </c>
      <c r="AA101" s="205">
        <v>8</v>
      </c>
      <c r="AB101" s="205">
        <v>0</v>
      </c>
      <c r="AC101" s="205">
        <v>3</v>
      </c>
      <c r="AZ101" s="205">
        <v>1</v>
      </c>
      <c r="BA101" s="205">
        <f t="shared" si="11"/>
        <v>0</v>
      </c>
      <c r="BB101" s="205">
        <f t="shared" si="12"/>
        <v>0</v>
      </c>
      <c r="BC101" s="205">
        <f t="shared" si="13"/>
        <v>0</v>
      </c>
      <c r="BD101" s="205">
        <f t="shared" si="14"/>
        <v>0</v>
      </c>
      <c r="BE101" s="205">
        <f t="shared" si="15"/>
        <v>0</v>
      </c>
      <c r="CA101" s="229">
        <v>8</v>
      </c>
      <c r="CB101" s="229">
        <v>0</v>
      </c>
    </row>
    <row r="102" spans="1:80" x14ac:dyDescent="0.2">
      <c r="A102" s="248"/>
      <c r="B102" s="249" t="s">
        <v>98</v>
      </c>
      <c r="C102" s="250" t="s">
        <v>581</v>
      </c>
      <c r="D102" s="251"/>
      <c r="E102" s="252"/>
      <c r="F102" s="253"/>
      <c r="G102" s="254">
        <f>SUM(G92:G101)</f>
        <v>0</v>
      </c>
      <c r="H102" s="255"/>
      <c r="I102" s="256">
        <f>SUM(I92:I101)</f>
        <v>0</v>
      </c>
      <c r="J102" s="255"/>
      <c r="K102" s="256">
        <f>SUM(K92:K101)</f>
        <v>0</v>
      </c>
      <c r="O102" s="229">
        <v>4</v>
      </c>
      <c r="BA102" s="257">
        <f>SUM(BA92:BA101)</f>
        <v>0</v>
      </c>
      <c r="BB102" s="257">
        <f>SUM(BB92:BB101)</f>
        <v>0</v>
      </c>
      <c r="BC102" s="257">
        <f>SUM(BC92:BC101)</f>
        <v>0</v>
      </c>
      <c r="BD102" s="257">
        <f>SUM(BD92:BD101)</f>
        <v>0</v>
      </c>
      <c r="BE102" s="257">
        <f>SUM(BE92:BE101)</f>
        <v>0</v>
      </c>
    </row>
    <row r="103" spans="1:80" x14ac:dyDescent="0.2">
      <c r="E103" s="205"/>
    </row>
    <row r="104" spans="1:80" x14ac:dyDescent="0.2">
      <c r="E104" s="205"/>
    </row>
    <row r="105" spans="1:80" x14ac:dyDescent="0.2">
      <c r="E105" s="205"/>
    </row>
    <row r="106" spans="1:80" x14ac:dyDescent="0.2">
      <c r="E106" s="205"/>
    </row>
    <row r="107" spans="1:80" x14ac:dyDescent="0.2">
      <c r="E107" s="205"/>
    </row>
    <row r="108" spans="1:80" x14ac:dyDescent="0.2">
      <c r="E108" s="205"/>
    </row>
    <row r="109" spans="1:80" x14ac:dyDescent="0.2">
      <c r="E109" s="205"/>
    </row>
    <row r="110" spans="1:80" x14ac:dyDescent="0.2">
      <c r="E110" s="205"/>
    </row>
    <row r="111" spans="1:80" x14ac:dyDescent="0.2">
      <c r="E111" s="205"/>
    </row>
    <row r="112" spans="1:80" x14ac:dyDescent="0.2">
      <c r="E112" s="205"/>
    </row>
    <row r="113" spans="1:7" x14ac:dyDescent="0.2">
      <c r="E113" s="205"/>
    </row>
    <row r="114" spans="1:7" x14ac:dyDescent="0.2">
      <c r="E114" s="205"/>
    </row>
    <row r="115" spans="1:7" x14ac:dyDescent="0.2">
      <c r="E115" s="205"/>
    </row>
    <row r="116" spans="1:7" x14ac:dyDescent="0.2">
      <c r="E116" s="205"/>
    </row>
    <row r="117" spans="1:7" x14ac:dyDescent="0.2">
      <c r="E117" s="205"/>
    </row>
    <row r="118" spans="1:7" x14ac:dyDescent="0.2">
      <c r="E118" s="205"/>
    </row>
    <row r="119" spans="1:7" x14ac:dyDescent="0.2">
      <c r="E119" s="205"/>
    </row>
    <row r="120" spans="1:7" x14ac:dyDescent="0.2">
      <c r="E120" s="205"/>
    </row>
    <row r="121" spans="1:7" x14ac:dyDescent="0.2">
      <c r="E121" s="205"/>
    </row>
    <row r="122" spans="1:7" x14ac:dyDescent="0.2">
      <c r="E122" s="205"/>
    </row>
    <row r="123" spans="1:7" x14ac:dyDescent="0.2">
      <c r="E123" s="205"/>
    </row>
    <row r="124" spans="1:7" x14ac:dyDescent="0.2">
      <c r="E124" s="205"/>
    </row>
    <row r="125" spans="1:7" x14ac:dyDescent="0.2">
      <c r="E125" s="205"/>
    </row>
    <row r="126" spans="1:7" x14ac:dyDescent="0.2">
      <c r="A126" s="247"/>
      <c r="B126" s="247"/>
      <c r="C126" s="247"/>
      <c r="D126" s="247"/>
      <c r="E126" s="247"/>
      <c r="F126" s="247"/>
      <c r="G126" s="247"/>
    </row>
    <row r="127" spans="1:7" x14ac:dyDescent="0.2">
      <c r="A127" s="247"/>
      <c r="B127" s="247"/>
      <c r="C127" s="247"/>
      <c r="D127" s="247"/>
      <c r="E127" s="247"/>
      <c r="F127" s="247"/>
      <c r="G127" s="247"/>
    </row>
    <row r="128" spans="1:7" x14ac:dyDescent="0.2">
      <c r="A128" s="247"/>
      <c r="B128" s="247"/>
      <c r="C128" s="247"/>
      <c r="D128" s="247"/>
      <c r="E128" s="247"/>
      <c r="F128" s="247"/>
      <c r="G128" s="247"/>
    </row>
    <row r="129" spans="1:7" x14ac:dyDescent="0.2">
      <c r="A129" s="247"/>
      <c r="B129" s="247"/>
      <c r="C129" s="247"/>
      <c r="D129" s="247"/>
      <c r="E129" s="247"/>
      <c r="F129" s="247"/>
      <c r="G129" s="247"/>
    </row>
    <row r="130" spans="1:7" x14ac:dyDescent="0.2">
      <c r="E130" s="205"/>
    </row>
    <row r="131" spans="1:7" x14ac:dyDescent="0.2">
      <c r="E131" s="205"/>
    </row>
    <row r="132" spans="1:7" x14ac:dyDescent="0.2">
      <c r="E132" s="205"/>
    </row>
    <row r="133" spans="1:7" x14ac:dyDescent="0.2">
      <c r="E133" s="205"/>
    </row>
    <row r="134" spans="1:7" x14ac:dyDescent="0.2">
      <c r="E134" s="205"/>
    </row>
    <row r="135" spans="1:7" x14ac:dyDescent="0.2">
      <c r="E135" s="205"/>
    </row>
    <row r="136" spans="1:7" x14ac:dyDescent="0.2">
      <c r="E136" s="205"/>
    </row>
    <row r="137" spans="1:7" x14ac:dyDescent="0.2">
      <c r="E137" s="205"/>
    </row>
    <row r="138" spans="1:7" x14ac:dyDescent="0.2">
      <c r="E138" s="205"/>
    </row>
    <row r="139" spans="1:7" x14ac:dyDescent="0.2">
      <c r="E139" s="205"/>
    </row>
    <row r="140" spans="1:7" x14ac:dyDescent="0.2">
      <c r="E140" s="205"/>
    </row>
    <row r="141" spans="1:7" x14ac:dyDescent="0.2">
      <c r="E141" s="205"/>
    </row>
    <row r="142" spans="1:7" x14ac:dyDescent="0.2">
      <c r="E142" s="205"/>
    </row>
    <row r="143" spans="1:7" x14ac:dyDescent="0.2">
      <c r="E143" s="205"/>
    </row>
    <row r="144" spans="1:7" x14ac:dyDescent="0.2">
      <c r="E144" s="205"/>
    </row>
    <row r="145" spans="5:5" x14ac:dyDescent="0.2">
      <c r="E145" s="205"/>
    </row>
    <row r="146" spans="5:5" x14ac:dyDescent="0.2">
      <c r="E146" s="205"/>
    </row>
    <row r="147" spans="5:5" x14ac:dyDescent="0.2">
      <c r="E147" s="205"/>
    </row>
    <row r="148" spans="5:5" x14ac:dyDescent="0.2">
      <c r="E148" s="205"/>
    </row>
    <row r="149" spans="5:5" x14ac:dyDescent="0.2">
      <c r="E149" s="205"/>
    </row>
    <row r="150" spans="5:5" x14ac:dyDescent="0.2">
      <c r="E150" s="205"/>
    </row>
    <row r="151" spans="5:5" x14ac:dyDescent="0.2">
      <c r="E151" s="205"/>
    </row>
    <row r="152" spans="5:5" x14ac:dyDescent="0.2">
      <c r="E152" s="205"/>
    </row>
    <row r="153" spans="5:5" x14ac:dyDescent="0.2">
      <c r="E153" s="205"/>
    </row>
    <row r="154" spans="5:5" x14ac:dyDescent="0.2">
      <c r="E154" s="205"/>
    </row>
    <row r="155" spans="5:5" x14ac:dyDescent="0.2">
      <c r="E155" s="205"/>
    </row>
    <row r="156" spans="5:5" x14ac:dyDescent="0.2">
      <c r="E156" s="205"/>
    </row>
    <row r="157" spans="5:5" x14ac:dyDescent="0.2">
      <c r="E157" s="205"/>
    </row>
    <row r="158" spans="5:5" x14ac:dyDescent="0.2">
      <c r="E158" s="205"/>
    </row>
    <row r="159" spans="5:5" x14ac:dyDescent="0.2">
      <c r="E159" s="205"/>
    </row>
    <row r="160" spans="5:5" x14ac:dyDescent="0.2">
      <c r="E160" s="205"/>
    </row>
    <row r="161" spans="1:7" x14ac:dyDescent="0.2">
      <c r="A161" s="258"/>
      <c r="B161" s="258"/>
    </row>
    <row r="162" spans="1:7" x14ac:dyDescent="0.2">
      <c r="A162" s="247"/>
      <c r="B162" s="247"/>
      <c r="C162" s="259"/>
      <c r="D162" s="259"/>
      <c r="E162" s="260"/>
      <c r="F162" s="259"/>
      <c r="G162" s="261"/>
    </row>
    <row r="163" spans="1:7" x14ac:dyDescent="0.2">
      <c r="A163" s="262"/>
      <c r="B163" s="262"/>
      <c r="C163" s="247"/>
      <c r="D163" s="247"/>
      <c r="E163" s="263"/>
      <c r="F163" s="247"/>
      <c r="G163" s="247"/>
    </row>
    <row r="164" spans="1:7" x14ac:dyDescent="0.2">
      <c r="A164" s="247"/>
      <c r="B164" s="247"/>
      <c r="C164" s="247"/>
      <c r="D164" s="247"/>
      <c r="E164" s="263"/>
      <c r="F164" s="247"/>
      <c r="G164" s="247"/>
    </row>
    <row r="165" spans="1:7" x14ac:dyDescent="0.2">
      <c r="A165" s="247"/>
      <c r="B165" s="247"/>
      <c r="C165" s="247"/>
      <c r="D165" s="247"/>
      <c r="E165" s="263"/>
      <c r="F165" s="247"/>
      <c r="G165" s="247"/>
    </row>
    <row r="166" spans="1:7" x14ac:dyDescent="0.2">
      <c r="A166" s="247"/>
      <c r="B166" s="247"/>
      <c r="C166" s="247"/>
      <c r="D166" s="247"/>
      <c r="E166" s="263"/>
      <c r="F166" s="247"/>
      <c r="G166" s="247"/>
    </row>
    <row r="167" spans="1:7" x14ac:dyDescent="0.2">
      <c r="A167" s="247"/>
      <c r="B167" s="247"/>
      <c r="C167" s="247"/>
      <c r="D167" s="247"/>
      <c r="E167" s="263"/>
      <c r="F167" s="247"/>
      <c r="G167" s="247"/>
    </row>
    <row r="168" spans="1:7" x14ac:dyDescent="0.2">
      <c r="A168" s="247"/>
      <c r="B168" s="247"/>
      <c r="C168" s="247"/>
      <c r="D168" s="247"/>
      <c r="E168" s="263"/>
      <c r="F168" s="247"/>
      <c r="G168" s="247"/>
    </row>
    <row r="169" spans="1:7" x14ac:dyDescent="0.2">
      <c r="A169" s="247"/>
      <c r="B169" s="247"/>
      <c r="C169" s="247"/>
      <c r="D169" s="247"/>
      <c r="E169" s="263"/>
      <c r="F169" s="247"/>
      <c r="G169" s="247"/>
    </row>
    <row r="170" spans="1:7" x14ac:dyDescent="0.2">
      <c r="A170" s="247"/>
      <c r="B170" s="247"/>
      <c r="C170" s="247"/>
      <c r="D170" s="247"/>
      <c r="E170" s="263"/>
      <c r="F170" s="247"/>
      <c r="G170" s="247"/>
    </row>
    <row r="171" spans="1:7" x14ac:dyDescent="0.2">
      <c r="A171" s="247"/>
      <c r="B171" s="247"/>
      <c r="C171" s="247"/>
      <c r="D171" s="247"/>
      <c r="E171" s="263"/>
      <c r="F171" s="247"/>
      <c r="G171" s="247"/>
    </row>
    <row r="172" spans="1:7" x14ac:dyDescent="0.2">
      <c r="A172" s="247"/>
      <c r="B172" s="247"/>
      <c r="C172" s="247"/>
      <c r="D172" s="247"/>
      <c r="E172" s="263"/>
      <c r="F172" s="247"/>
      <c r="G172" s="247"/>
    </row>
    <row r="173" spans="1:7" x14ac:dyDescent="0.2">
      <c r="A173" s="247"/>
      <c r="B173" s="247"/>
      <c r="C173" s="247"/>
      <c r="D173" s="247"/>
      <c r="E173" s="263"/>
      <c r="F173" s="247"/>
      <c r="G173" s="247"/>
    </row>
    <row r="174" spans="1:7" x14ac:dyDescent="0.2">
      <c r="A174" s="247"/>
      <c r="B174" s="247"/>
      <c r="C174" s="247"/>
      <c r="D174" s="247"/>
      <c r="E174" s="263"/>
      <c r="F174" s="247"/>
      <c r="G174" s="247"/>
    </row>
    <row r="175" spans="1:7" x14ac:dyDescent="0.2">
      <c r="A175" s="247"/>
      <c r="B175" s="247"/>
      <c r="C175" s="247"/>
      <c r="D175" s="247"/>
      <c r="E175" s="263"/>
      <c r="F175" s="247"/>
      <c r="G175" s="247"/>
    </row>
  </sheetData>
  <mergeCells count="30">
    <mergeCell ref="C10:D10"/>
    <mergeCell ref="A1:G1"/>
    <mergeCell ref="A3:B3"/>
    <mergeCell ref="A4:B4"/>
    <mergeCell ref="E4:G4"/>
    <mergeCell ref="C9:G9"/>
    <mergeCell ref="C30:D30"/>
    <mergeCell ref="C32:D32"/>
    <mergeCell ref="C34:D34"/>
    <mergeCell ref="C14:D14"/>
    <mergeCell ref="C16:D16"/>
    <mergeCell ref="C18:D18"/>
    <mergeCell ref="C20:D20"/>
    <mergeCell ref="C24:D24"/>
    <mergeCell ref="C25:D25"/>
    <mergeCell ref="C26:D26"/>
    <mergeCell ref="C27:D27"/>
    <mergeCell ref="C28:D28"/>
    <mergeCell ref="C36:D36"/>
    <mergeCell ref="C39:D39"/>
    <mergeCell ref="C40:D40"/>
    <mergeCell ref="C41:D41"/>
    <mergeCell ref="C46:D46"/>
    <mergeCell ref="C88:G88"/>
    <mergeCell ref="C90:G90"/>
    <mergeCell ref="C84:D84"/>
    <mergeCell ref="C53:D53"/>
    <mergeCell ref="C55:D55"/>
    <mergeCell ref="C61:D61"/>
    <mergeCell ref="C71:G7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BE51"/>
  <sheetViews>
    <sheetView topLeftCell="A19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0" t="s">
        <v>29</v>
      </c>
      <c r="B1" s="71"/>
      <c r="C1" s="71"/>
      <c r="D1" s="71"/>
      <c r="E1" s="71"/>
      <c r="F1" s="71"/>
      <c r="G1" s="71"/>
    </row>
    <row r="2" spans="1:57" ht="12.75" customHeight="1" x14ac:dyDescent="0.2">
      <c r="A2" s="72" t="s">
        <v>30</v>
      </c>
      <c r="B2" s="73"/>
      <c r="C2" s="74" t="s">
        <v>817</v>
      </c>
      <c r="D2" s="74" t="s">
        <v>818</v>
      </c>
      <c r="E2" s="75"/>
      <c r="F2" s="76" t="s">
        <v>31</v>
      </c>
      <c r="G2" s="77" t="str">
        <f>'01 RO 01 KL'!G2</f>
        <v>801 31 13</v>
      </c>
    </row>
    <row r="3" spans="1:57" ht="3" hidden="1" customHeight="1" x14ac:dyDescent="0.2">
      <c r="A3" s="78"/>
      <c r="B3" s="79"/>
      <c r="C3" s="80"/>
      <c r="D3" s="80"/>
      <c r="E3" s="81"/>
      <c r="F3" s="82"/>
      <c r="G3" s="85">
        <f>'01 RO 01 KL'!G3</f>
        <v>0</v>
      </c>
    </row>
    <row r="4" spans="1:57" ht="12" customHeight="1" x14ac:dyDescent="0.2">
      <c r="A4" s="84" t="s">
        <v>32</v>
      </c>
      <c r="B4" s="79"/>
      <c r="C4" s="80"/>
      <c r="D4" s="80"/>
      <c r="E4" s="81"/>
      <c r="F4" s="82" t="s">
        <v>33</v>
      </c>
      <c r="G4" s="85" t="str">
        <f>'01 RO 01 KL'!G4</f>
        <v>45.21.15</v>
      </c>
    </row>
    <row r="5" spans="1:57" ht="12.95" customHeight="1" x14ac:dyDescent="0.2">
      <c r="A5" s="86" t="s">
        <v>100</v>
      </c>
      <c r="B5" s="87"/>
      <c r="C5" s="88" t="s">
        <v>101</v>
      </c>
      <c r="D5" s="89"/>
      <c r="E5" s="87"/>
      <c r="F5" s="82" t="s">
        <v>34</v>
      </c>
      <c r="G5" s="83" t="s">
        <v>103</v>
      </c>
    </row>
    <row r="6" spans="1:57" ht="12.95" customHeight="1" x14ac:dyDescent="0.2">
      <c r="A6" s="84" t="s">
        <v>35</v>
      </c>
      <c r="B6" s="79"/>
      <c r="C6" s="80"/>
      <c r="D6" s="80"/>
      <c r="E6" s="81"/>
      <c r="F6" s="90" t="s">
        <v>36</v>
      </c>
      <c r="G6" s="91">
        <v>0</v>
      </c>
      <c r="O6" s="92"/>
    </row>
    <row r="7" spans="1:57" ht="12.95" customHeight="1" x14ac:dyDescent="0.2">
      <c r="A7" s="93"/>
      <c r="B7" s="94"/>
      <c r="C7" s="268" t="s">
        <v>99</v>
      </c>
      <c r="D7" s="95"/>
      <c r="E7" s="95"/>
      <c r="F7" s="96" t="s">
        <v>37</v>
      </c>
      <c r="G7" s="91">
        <f>IF(G6=0,,ROUND((F30+F32)/G6,1))</f>
        <v>0</v>
      </c>
    </row>
    <row r="8" spans="1:57" x14ac:dyDescent="0.2">
      <c r="A8" s="97" t="s">
        <v>38</v>
      </c>
      <c r="B8" s="82"/>
      <c r="C8" s="319" t="s">
        <v>610</v>
      </c>
      <c r="D8" s="319"/>
      <c r="E8" s="320"/>
      <c r="F8" s="98" t="s">
        <v>39</v>
      </c>
      <c r="G8" s="99"/>
      <c r="H8" s="100"/>
      <c r="I8" s="101"/>
    </row>
    <row r="9" spans="1:57" x14ac:dyDescent="0.2">
      <c r="A9" s="97" t="s">
        <v>40</v>
      </c>
      <c r="B9" s="82"/>
      <c r="C9" s="319"/>
      <c r="D9" s="319"/>
      <c r="E9" s="320"/>
      <c r="F9" s="82"/>
      <c r="G9" s="102"/>
      <c r="H9" s="103"/>
    </row>
    <row r="10" spans="1:57" x14ac:dyDescent="0.2">
      <c r="A10" s="97" t="s">
        <v>41</v>
      </c>
      <c r="B10" s="82"/>
      <c r="C10" s="319" t="s">
        <v>609</v>
      </c>
      <c r="D10" s="319"/>
      <c r="E10" s="319"/>
      <c r="F10" s="104"/>
      <c r="G10" s="105"/>
      <c r="H10" s="106"/>
    </row>
    <row r="11" spans="1:57" ht="13.5" customHeight="1" x14ac:dyDescent="0.2">
      <c r="A11" s="97" t="s">
        <v>42</v>
      </c>
      <c r="B11" s="82"/>
      <c r="C11" s="319"/>
      <c r="D11" s="319"/>
      <c r="E11" s="319"/>
      <c r="F11" s="107" t="s">
        <v>43</v>
      </c>
      <c r="G11" s="108"/>
      <c r="H11" s="103"/>
      <c r="BA11" s="109"/>
      <c r="BB11" s="109"/>
      <c r="BC11" s="109"/>
      <c r="BD11" s="109"/>
      <c r="BE11" s="109"/>
    </row>
    <row r="12" spans="1:57" ht="12.75" customHeight="1" x14ac:dyDescent="0.2">
      <c r="A12" s="110" t="s">
        <v>44</v>
      </c>
      <c r="B12" s="79"/>
      <c r="C12" s="321"/>
      <c r="D12" s="321"/>
      <c r="E12" s="321"/>
      <c r="F12" s="111" t="s">
        <v>45</v>
      </c>
      <c r="G12" s="112"/>
      <c r="H12" s="103"/>
    </row>
    <row r="13" spans="1:57" ht="28.5" customHeight="1" thickBot="1" x14ac:dyDescent="0.25">
      <c r="A13" s="113" t="s">
        <v>46</v>
      </c>
      <c r="B13" s="114"/>
      <c r="C13" s="114"/>
      <c r="D13" s="114"/>
      <c r="E13" s="115"/>
      <c r="F13" s="115"/>
      <c r="G13" s="116"/>
      <c r="H13" s="103"/>
    </row>
    <row r="14" spans="1:57" ht="17.25" customHeight="1" thickBot="1" x14ac:dyDescent="0.25">
      <c r="A14" s="117" t="s">
        <v>47</v>
      </c>
      <c r="B14" s="118"/>
      <c r="C14" s="119"/>
      <c r="D14" s="120" t="s">
        <v>48</v>
      </c>
      <c r="E14" s="121"/>
      <c r="F14" s="121"/>
      <c r="G14" s="119"/>
    </row>
    <row r="15" spans="1:57" ht="15.95" customHeight="1" x14ac:dyDescent="0.2">
      <c r="A15" s="122"/>
      <c r="B15" s="123" t="s">
        <v>49</v>
      </c>
      <c r="C15" s="124">
        <f>'01 RO 04 Rek'!E11</f>
        <v>0</v>
      </c>
      <c r="D15" s="125" t="str">
        <f>'01 RO 04 Rek'!A16</f>
        <v>Ztížené výrobní podmínky</v>
      </c>
      <c r="E15" s="126"/>
      <c r="F15" s="127"/>
      <c r="G15" s="124">
        <f>'01 RO 04 Rek'!I16</f>
        <v>0</v>
      </c>
    </row>
    <row r="16" spans="1:57" ht="15.95" customHeight="1" x14ac:dyDescent="0.2">
      <c r="A16" s="122" t="s">
        <v>50</v>
      </c>
      <c r="B16" s="123" t="s">
        <v>51</v>
      </c>
      <c r="C16" s="124">
        <f>'01 RO 04 Rek'!F11</f>
        <v>0</v>
      </c>
      <c r="D16" s="78" t="str">
        <f>'01 RO 04 Rek'!A17</f>
        <v>Oborová přirážka</v>
      </c>
      <c r="E16" s="128"/>
      <c r="F16" s="129"/>
      <c r="G16" s="124">
        <f>'01 RO 04 Rek'!I17</f>
        <v>0</v>
      </c>
    </row>
    <row r="17" spans="1:7" ht="15.95" customHeight="1" x14ac:dyDescent="0.2">
      <c r="A17" s="122" t="s">
        <v>52</v>
      </c>
      <c r="B17" s="123" t="s">
        <v>53</v>
      </c>
      <c r="C17" s="124">
        <f>'01 RO 04 Rek'!H11</f>
        <v>0</v>
      </c>
      <c r="D17" s="78" t="str">
        <f>'01 RO 04 Rek'!A18</f>
        <v>Přesun stavebních kapacit</v>
      </c>
      <c r="E17" s="128"/>
      <c r="F17" s="129"/>
      <c r="G17" s="124">
        <f>'01 RO 04 Rek'!I18</f>
        <v>0</v>
      </c>
    </row>
    <row r="18" spans="1:7" ht="15.95" customHeight="1" x14ac:dyDescent="0.2">
      <c r="A18" s="130" t="s">
        <v>54</v>
      </c>
      <c r="B18" s="131" t="s">
        <v>55</v>
      </c>
      <c r="C18" s="124">
        <f>'01 RO 04 Rek'!G11</f>
        <v>0</v>
      </c>
      <c r="D18" s="78" t="str">
        <f>'01 RO 04 Rek'!A19</f>
        <v>Mimostaveništní doprava</v>
      </c>
      <c r="E18" s="128"/>
      <c r="F18" s="129"/>
      <c r="G18" s="124">
        <f>'01 RO 04 Rek'!I19</f>
        <v>0</v>
      </c>
    </row>
    <row r="19" spans="1:7" ht="15.95" customHeight="1" x14ac:dyDescent="0.2">
      <c r="A19" s="132" t="s">
        <v>56</v>
      </c>
      <c r="B19" s="123"/>
      <c r="C19" s="124">
        <f>SUM(C15:C18)</f>
        <v>0</v>
      </c>
      <c r="D19" s="78" t="str">
        <f>'01 RO 04 Rek'!A20</f>
        <v>Zařízení staveniště</v>
      </c>
      <c r="E19" s="128"/>
      <c r="F19" s="129"/>
      <c r="G19" s="124">
        <f>'01 RO 04 Rek'!I20</f>
        <v>0</v>
      </c>
    </row>
    <row r="20" spans="1:7" ht="15.95" customHeight="1" x14ac:dyDescent="0.2">
      <c r="A20" s="132"/>
      <c r="B20" s="123"/>
      <c r="C20" s="124"/>
      <c r="D20" s="78" t="str">
        <f>'01 RO 04 Rek'!A21</f>
        <v>Provoz investora</v>
      </c>
      <c r="E20" s="128"/>
      <c r="F20" s="129"/>
      <c r="G20" s="124">
        <f>'01 RO 04 Rek'!I21</f>
        <v>0</v>
      </c>
    </row>
    <row r="21" spans="1:7" ht="15.95" customHeight="1" x14ac:dyDescent="0.2">
      <c r="A21" s="132" t="s">
        <v>28</v>
      </c>
      <c r="B21" s="123"/>
      <c r="C21" s="124">
        <f>'01 RO 04 Rek'!I11</f>
        <v>0</v>
      </c>
      <c r="D21" s="78" t="str">
        <f>'01 RO 04 Rek'!A22</f>
        <v>Kompletační činnost (IČD)</v>
      </c>
      <c r="E21" s="128"/>
      <c r="F21" s="129"/>
      <c r="G21" s="124">
        <f>'01 RO 04 Rek'!I22</f>
        <v>0</v>
      </c>
    </row>
    <row r="22" spans="1:7" ht="15.95" customHeight="1" x14ac:dyDescent="0.2">
      <c r="A22" s="133" t="s">
        <v>57</v>
      </c>
      <c r="B22" s="103"/>
      <c r="C22" s="124">
        <f>C19+C21</f>
        <v>0</v>
      </c>
      <c r="D22" s="78" t="s">
        <v>58</v>
      </c>
      <c r="E22" s="128"/>
      <c r="F22" s="129"/>
      <c r="G22" s="124">
        <f>G23-SUM(G15:G21)</f>
        <v>0</v>
      </c>
    </row>
    <row r="23" spans="1:7" ht="15.95" customHeight="1" thickBot="1" x14ac:dyDescent="0.25">
      <c r="A23" s="317" t="s">
        <v>59</v>
      </c>
      <c r="B23" s="318"/>
      <c r="C23" s="134">
        <f>C22+G23</f>
        <v>0</v>
      </c>
      <c r="D23" s="135" t="s">
        <v>60</v>
      </c>
      <c r="E23" s="136"/>
      <c r="F23" s="137"/>
      <c r="G23" s="124">
        <f>'01 RO 04 Rek'!H24</f>
        <v>0</v>
      </c>
    </row>
    <row r="24" spans="1:7" x14ac:dyDescent="0.2">
      <c r="A24" s="138" t="s">
        <v>61</v>
      </c>
      <c r="B24" s="139"/>
      <c r="C24" s="140"/>
      <c r="D24" s="139" t="s">
        <v>62</v>
      </c>
      <c r="E24" s="139"/>
      <c r="F24" s="141" t="s">
        <v>63</v>
      </c>
      <c r="G24" s="142"/>
    </row>
    <row r="25" spans="1:7" x14ac:dyDescent="0.2">
      <c r="A25" s="133" t="s">
        <v>64</v>
      </c>
      <c r="B25" s="103"/>
      <c r="C25" s="143"/>
      <c r="D25" s="103" t="s">
        <v>64</v>
      </c>
      <c r="F25" s="144" t="s">
        <v>64</v>
      </c>
      <c r="G25" s="145"/>
    </row>
    <row r="26" spans="1:7" ht="37.5" customHeight="1" x14ac:dyDescent="0.2">
      <c r="A26" s="133" t="s">
        <v>65</v>
      </c>
      <c r="B26" s="146"/>
      <c r="C26" s="143"/>
      <c r="D26" s="103" t="s">
        <v>65</v>
      </c>
      <c r="F26" s="144" t="s">
        <v>65</v>
      </c>
      <c r="G26" s="145"/>
    </row>
    <row r="27" spans="1:7" x14ac:dyDescent="0.2">
      <c r="A27" s="133"/>
      <c r="B27" s="147"/>
      <c r="C27" s="143"/>
      <c r="D27" s="103"/>
      <c r="F27" s="144"/>
      <c r="G27" s="145"/>
    </row>
    <row r="28" spans="1:7" x14ac:dyDescent="0.2">
      <c r="A28" s="133" t="s">
        <v>66</v>
      </c>
      <c r="B28" s="103"/>
      <c r="C28" s="143"/>
      <c r="D28" s="144" t="s">
        <v>67</v>
      </c>
      <c r="E28" s="143"/>
      <c r="F28" s="148" t="s">
        <v>67</v>
      </c>
      <c r="G28" s="145"/>
    </row>
    <row r="29" spans="1:7" ht="69" customHeight="1" x14ac:dyDescent="0.2">
      <c r="A29" s="133"/>
      <c r="B29" s="103"/>
      <c r="C29" s="149"/>
      <c r="D29" s="150"/>
      <c r="E29" s="149"/>
      <c r="F29" s="103"/>
      <c r="G29" s="145"/>
    </row>
    <row r="30" spans="1:7" x14ac:dyDescent="0.2">
      <c r="A30" s="151" t="s">
        <v>12</v>
      </c>
      <c r="B30" s="152"/>
      <c r="C30" s="153">
        <v>21</v>
      </c>
      <c r="D30" s="152" t="s">
        <v>68</v>
      </c>
      <c r="E30" s="154"/>
      <c r="F30" s="312">
        <f>C23-F32</f>
        <v>0</v>
      </c>
      <c r="G30" s="313"/>
    </row>
    <row r="31" spans="1:7" x14ac:dyDescent="0.2">
      <c r="A31" s="151" t="s">
        <v>69</v>
      </c>
      <c r="B31" s="152"/>
      <c r="C31" s="153">
        <f>C30</f>
        <v>21</v>
      </c>
      <c r="D31" s="152" t="s">
        <v>70</v>
      </c>
      <c r="E31" s="154"/>
      <c r="F31" s="312">
        <f>ROUND(PRODUCT(F30,C31/100),0)</f>
        <v>0</v>
      </c>
      <c r="G31" s="313"/>
    </row>
    <row r="32" spans="1:7" x14ac:dyDescent="0.2">
      <c r="A32" s="151" t="s">
        <v>12</v>
      </c>
      <c r="B32" s="152"/>
      <c r="C32" s="153">
        <v>0</v>
      </c>
      <c r="D32" s="152" t="s">
        <v>70</v>
      </c>
      <c r="E32" s="154"/>
      <c r="F32" s="312">
        <v>0</v>
      </c>
      <c r="G32" s="313"/>
    </row>
    <row r="33" spans="1:8" x14ac:dyDescent="0.2">
      <c r="A33" s="151" t="s">
        <v>69</v>
      </c>
      <c r="B33" s="155"/>
      <c r="C33" s="156">
        <f>C32</f>
        <v>0</v>
      </c>
      <c r="D33" s="152" t="s">
        <v>70</v>
      </c>
      <c r="E33" s="129"/>
      <c r="F33" s="312">
        <f>ROUND(PRODUCT(F32,C33/100),0)</f>
        <v>0</v>
      </c>
      <c r="G33" s="313"/>
    </row>
    <row r="34" spans="1:8" s="160" customFormat="1" ht="19.5" customHeight="1" thickBot="1" x14ac:dyDescent="0.3">
      <c r="A34" s="157" t="s">
        <v>71</v>
      </c>
      <c r="B34" s="158"/>
      <c r="C34" s="158"/>
      <c r="D34" s="158"/>
      <c r="E34" s="159"/>
      <c r="F34" s="314">
        <f>ROUND(SUM(F30:F33),0)</f>
        <v>0</v>
      </c>
      <c r="G34" s="315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43"/>
      <c r="C37" s="343"/>
      <c r="D37" s="343"/>
      <c r="E37" s="343"/>
      <c r="F37" s="343"/>
      <c r="G37" s="343"/>
      <c r="H37" s="1" t="s">
        <v>2</v>
      </c>
    </row>
    <row r="38" spans="1:8" ht="12.75" customHeight="1" x14ac:dyDescent="0.2">
      <c r="A38" s="161"/>
      <c r="B38" s="343"/>
      <c r="C38" s="343"/>
      <c r="D38" s="343"/>
      <c r="E38" s="343"/>
      <c r="F38" s="343"/>
      <c r="G38" s="343"/>
      <c r="H38" s="1" t="s">
        <v>2</v>
      </c>
    </row>
    <row r="39" spans="1:8" x14ac:dyDescent="0.2">
      <c r="A39" s="161"/>
      <c r="B39" s="343"/>
      <c r="C39" s="343"/>
      <c r="D39" s="343"/>
      <c r="E39" s="343"/>
      <c r="F39" s="343"/>
      <c r="G39" s="343"/>
      <c r="H39" s="1" t="s">
        <v>2</v>
      </c>
    </row>
    <row r="40" spans="1:8" x14ac:dyDescent="0.2">
      <c r="A40" s="161"/>
      <c r="B40" s="343"/>
      <c r="C40" s="343"/>
      <c r="D40" s="343"/>
      <c r="E40" s="343"/>
      <c r="F40" s="343"/>
      <c r="G40" s="343"/>
      <c r="H40" s="1" t="s">
        <v>2</v>
      </c>
    </row>
    <row r="41" spans="1:8" x14ac:dyDescent="0.2">
      <c r="A41" s="161"/>
      <c r="B41" s="343"/>
      <c r="C41" s="343"/>
      <c r="D41" s="343"/>
      <c r="E41" s="343"/>
      <c r="F41" s="343"/>
      <c r="G41" s="343"/>
      <c r="H41" s="1" t="s">
        <v>2</v>
      </c>
    </row>
    <row r="42" spans="1:8" x14ac:dyDescent="0.2">
      <c r="A42" s="161"/>
      <c r="B42" s="343"/>
      <c r="C42" s="343"/>
      <c r="D42" s="343"/>
      <c r="E42" s="343"/>
      <c r="F42" s="343"/>
      <c r="G42" s="343"/>
      <c r="H42" s="1" t="s">
        <v>2</v>
      </c>
    </row>
    <row r="43" spans="1:8" x14ac:dyDescent="0.2">
      <c r="A43" s="161"/>
      <c r="B43" s="343"/>
      <c r="C43" s="343"/>
      <c r="D43" s="343"/>
      <c r="E43" s="343"/>
      <c r="F43" s="343"/>
      <c r="G43" s="343"/>
      <c r="H43" s="1" t="s">
        <v>2</v>
      </c>
    </row>
    <row r="44" spans="1:8" ht="12.75" customHeight="1" x14ac:dyDescent="0.2">
      <c r="A44" s="161"/>
      <c r="B44" s="343"/>
      <c r="C44" s="343"/>
      <c r="D44" s="343"/>
      <c r="E44" s="343"/>
      <c r="F44" s="343"/>
      <c r="G44" s="343"/>
      <c r="H44" s="1" t="s">
        <v>2</v>
      </c>
    </row>
    <row r="45" spans="1:8" ht="12.75" customHeight="1" x14ac:dyDescent="0.2">
      <c r="A45" s="161"/>
      <c r="B45" s="343"/>
      <c r="C45" s="343"/>
      <c r="D45" s="343"/>
      <c r="E45" s="343"/>
      <c r="F45" s="343"/>
      <c r="G45" s="343"/>
      <c r="H45" s="1" t="s">
        <v>2</v>
      </c>
    </row>
    <row r="46" spans="1:8" x14ac:dyDescent="0.2">
      <c r="B46" s="311"/>
      <c r="C46" s="311"/>
      <c r="D46" s="311"/>
      <c r="E46" s="311"/>
      <c r="F46" s="311"/>
      <c r="G46" s="311"/>
    </row>
    <row r="47" spans="1:8" x14ac:dyDescent="0.2">
      <c r="B47" s="311"/>
      <c r="C47" s="311"/>
      <c r="D47" s="311"/>
      <c r="E47" s="311"/>
      <c r="F47" s="311"/>
      <c r="G47" s="311"/>
    </row>
    <row r="48" spans="1:8" x14ac:dyDescent="0.2">
      <c r="B48" s="311"/>
      <c r="C48" s="311"/>
      <c r="D48" s="311"/>
      <c r="E48" s="311"/>
      <c r="F48" s="311"/>
      <c r="G48" s="311"/>
    </row>
    <row r="49" spans="2:7" x14ac:dyDescent="0.2">
      <c r="B49" s="311"/>
      <c r="C49" s="311"/>
      <c r="D49" s="311"/>
      <c r="E49" s="311"/>
      <c r="F49" s="311"/>
      <c r="G49" s="311"/>
    </row>
    <row r="50" spans="2:7" x14ac:dyDescent="0.2">
      <c r="B50" s="311"/>
      <c r="C50" s="311"/>
      <c r="D50" s="311"/>
      <c r="E50" s="311"/>
      <c r="F50" s="311"/>
      <c r="G50" s="311"/>
    </row>
    <row r="51" spans="2:7" x14ac:dyDescent="0.2">
      <c r="B51" s="311"/>
      <c r="C51" s="311"/>
      <c r="D51" s="311"/>
      <c r="E51" s="311"/>
      <c r="F51" s="311"/>
      <c r="G51" s="311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BE75"/>
  <sheetViews>
    <sheetView workbookViewId="0">
      <selection activeCell="G16" sqref="G16:G23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22" t="s">
        <v>3</v>
      </c>
      <c r="B1" s="323"/>
      <c r="C1" s="162" t="s">
        <v>99</v>
      </c>
      <c r="D1" s="163"/>
      <c r="E1" s="164"/>
      <c r="F1" s="163"/>
      <c r="G1" s="269" t="s">
        <v>73</v>
      </c>
      <c r="H1" s="270" t="s">
        <v>817</v>
      </c>
      <c r="I1" s="271"/>
    </row>
    <row r="2" spans="1:57" ht="13.5" thickBot="1" x14ac:dyDescent="0.25">
      <c r="A2" s="324" t="s">
        <v>74</v>
      </c>
      <c r="B2" s="325"/>
      <c r="C2" s="165" t="s">
        <v>102</v>
      </c>
      <c r="D2" s="166"/>
      <c r="E2" s="167"/>
      <c r="F2" s="166"/>
      <c r="G2" s="326" t="s">
        <v>818</v>
      </c>
      <c r="H2" s="327"/>
      <c r="I2" s="328"/>
    </row>
    <row r="3" spans="1:57" ht="13.5" thickTop="1" x14ac:dyDescent="0.2">
      <c r="F3" s="103"/>
    </row>
    <row r="4" spans="1:57" ht="19.5" customHeight="1" x14ac:dyDescent="0.25">
      <c r="A4" s="168" t="s">
        <v>75</v>
      </c>
      <c r="B4" s="169"/>
      <c r="C4" s="169"/>
      <c r="D4" s="169"/>
      <c r="E4" s="170"/>
      <c r="F4" s="169"/>
      <c r="G4" s="169"/>
      <c r="H4" s="169"/>
      <c r="I4" s="169"/>
    </row>
    <row r="5" spans="1:57" ht="13.5" thickBot="1" x14ac:dyDescent="0.25"/>
    <row r="6" spans="1:57" s="103" customFormat="1" ht="13.5" thickBot="1" x14ac:dyDescent="0.25">
      <c r="A6" s="171"/>
      <c r="B6" s="172" t="s">
        <v>76</v>
      </c>
      <c r="C6" s="172"/>
      <c r="D6" s="173"/>
      <c r="E6" s="174" t="s">
        <v>24</v>
      </c>
      <c r="F6" s="175" t="s">
        <v>25</v>
      </c>
      <c r="G6" s="175" t="s">
        <v>26</v>
      </c>
      <c r="H6" s="175" t="s">
        <v>27</v>
      </c>
      <c r="I6" s="176" t="s">
        <v>28</v>
      </c>
    </row>
    <row r="7" spans="1:57" s="103" customFormat="1" x14ac:dyDescent="0.2">
      <c r="A7" s="264" t="str">
        <f>'01 RO 04 Pol'!B7</f>
        <v>61</v>
      </c>
      <c r="B7" s="51" t="str">
        <f>'01 RO 04 Pol'!C7</f>
        <v>Upravy povrchů vnitřní</v>
      </c>
      <c r="D7" s="177"/>
      <c r="E7" s="265">
        <f>'01 RO 04 Pol'!BA14</f>
        <v>0</v>
      </c>
      <c r="F7" s="266">
        <f>'01 RO 04 Pol'!BB14</f>
        <v>0</v>
      </c>
      <c r="G7" s="266">
        <f>'01 RO 04 Pol'!BC14</f>
        <v>0</v>
      </c>
      <c r="H7" s="266">
        <f>'01 RO 04 Pol'!BD14</f>
        <v>0</v>
      </c>
      <c r="I7" s="267">
        <f>'01 RO 04 Pol'!BE14</f>
        <v>0</v>
      </c>
    </row>
    <row r="8" spans="1:57" s="103" customFormat="1" x14ac:dyDescent="0.2">
      <c r="A8" s="264" t="str">
        <f>'01 RO 04 Pol'!B15</f>
        <v>94</v>
      </c>
      <c r="B8" s="51" t="str">
        <f>'01 RO 04 Pol'!C15</f>
        <v>Lešení a stavební výtahy</v>
      </c>
      <c r="D8" s="177"/>
      <c r="E8" s="265">
        <f>'01 RO 04 Pol'!BA17</f>
        <v>0</v>
      </c>
      <c r="F8" s="266">
        <f>'01 RO 04 Pol'!BB17</f>
        <v>0</v>
      </c>
      <c r="G8" s="266">
        <f>'01 RO 04 Pol'!BC17</f>
        <v>0</v>
      </c>
      <c r="H8" s="266">
        <f>'01 RO 04 Pol'!BD17</f>
        <v>0</v>
      </c>
      <c r="I8" s="267">
        <f>'01 RO 04 Pol'!BE17</f>
        <v>0</v>
      </c>
    </row>
    <row r="9" spans="1:57" s="103" customFormat="1" x14ac:dyDescent="0.2">
      <c r="A9" s="264" t="str">
        <f>'01 RO 04 Pol'!B18</f>
        <v>95</v>
      </c>
      <c r="B9" s="51" t="str">
        <f>'01 RO 04 Pol'!C18</f>
        <v>Dokončovací konstrukce na pozemních stavbách</v>
      </c>
      <c r="D9" s="177"/>
      <c r="E9" s="265">
        <f>'01 RO 04 Pol'!BA21</f>
        <v>0</v>
      </c>
      <c r="F9" s="266">
        <f>'01 RO 04 Pol'!BB21</f>
        <v>0</v>
      </c>
      <c r="G9" s="266">
        <f>'01 RO 04 Pol'!BC21</f>
        <v>0</v>
      </c>
      <c r="H9" s="266">
        <f>'01 RO 04 Pol'!BD21</f>
        <v>0</v>
      </c>
      <c r="I9" s="267">
        <f>'01 RO 04 Pol'!BE21</f>
        <v>0</v>
      </c>
    </row>
    <row r="10" spans="1:57" s="103" customFormat="1" ht="13.5" thickBot="1" x14ac:dyDescent="0.25">
      <c r="A10" s="264" t="str">
        <f>'01 RO 04 Pol'!B22</f>
        <v>99</v>
      </c>
      <c r="B10" s="51" t="str">
        <f>'01 RO 04 Pol'!C22</f>
        <v>Staveništní přesun hmot</v>
      </c>
      <c r="D10" s="177"/>
      <c r="E10" s="265">
        <f>'01 RO 04 Pol'!BA24</f>
        <v>0</v>
      </c>
      <c r="F10" s="266">
        <f>'01 RO 04 Pol'!BB24</f>
        <v>0</v>
      </c>
      <c r="G10" s="266">
        <f>'01 RO 04 Pol'!BC24</f>
        <v>0</v>
      </c>
      <c r="H10" s="266">
        <f>'01 RO 04 Pol'!BD24</f>
        <v>0</v>
      </c>
      <c r="I10" s="267">
        <f>'01 RO 04 Pol'!BE24</f>
        <v>0</v>
      </c>
    </row>
    <row r="11" spans="1:57" s="13" customFormat="1" ht="13.5" thickBot="1" x14ac:dyDescent="0.25">
      <c r="A11" s="178"/>
      <c r="B11" s="179" t="s">
        <v>77</v>
      </c>
      <c r="C11" s="179"/>
      <c r="D11" s="180"/>
      <c r="E11" s="181">
        <f>SUM(E7:E10)</f>
        <v>0</v>
      </c>
      <c r="F11" s="182">
        <f>SUM(F7:F10)</f>
        <v>0</v>
      </c>
      <c r="G11" s="182">
        <f>SUM(G7:G10)</f>
        <v>0</v>
      </c>
      <c r="H11" s="182">
        <f>SUM(H7:H10)</f>
        <v>0</v>
      </c>
      <c r="I11" s="183">
        <f>SUM(I7:I10)</f>
        <v>0</v>
      </c>
    </row>
    <row r="12" spans="1:57" x14ac:dyDescent="0.2">
      <c r="A12" s="103"/>
      <c r="B12" s="103"/>
      <c r="C12" s="103"/>
      <c r="D12" s="103"/>
      <c r="E12" s="103"/>
      <c r="F12" s="103"/>
      <c r="G12" s="103"/>
      <c r="H12" s="103"/>
      <c r="I12" s="103"/>
    </row>
    <row r="13" spans="1:57" ht="19.5" customHeight="1" x14ac:dyDescent="0.25">
      <c r="A13" s="169" t="s">
        <v>78</v>
      </c>
      <c r="B13" s="169"/>
      <c r="C13" s="169"/>
      <c r="D13" s="169"/>
      <c r="E13" s="169"/>
      <c r="F13" s="169"/>
      <c r="G13" s="184"/>
      <c r="H13" s="169"/>
      <c r="I13" s="169"/>
      <c r="BA13" s="109"/>
      <c r="BB13" s="109"/>
      <c r="BC13" s="109"/>
      <c r="BD13" s="109"/>
      <c r="BE13" s="109"/>
    </row>
    <row r="14" spans="1:57" ht="13.5" thickBot="1" x14ac:dyDescent="0.25"/>
    <row r="15" spans="1:57" x14ac:dyDescent="0.2">
      <c r="A15" s="138" t="s">
        <v>79</v>
      </c>
      <c r="B15" s="139"/>
      <c r="C15" s="139"/>
      <c r="D15" s="185"/>
      <c r="E15" s="186" t="s">
        <v>80</v>
      </c>
      <c r="F15" s="187" t="s">
        <v>13</v>
      </c>
      <c r="G15" s="188" t="s">
        <v>81</v>
      </c>
      <c r="H15" s="189"/>
      <c r="I15" s="190" t="s">
        <v>80</v>
      </c>
    </row>
    <row r="16" spans="1:57" x14ac:dyDescent="0.2">
      <c r="A16" s="132" t="s">
        <v>600</v>
      </c>
      <c r="B16" s="123"/>
      <c r="C16" s="123"/>
      <c r="D16" s="191"/>
      <c r="E16" s="192">
        <v>0</v>
      </c>
      <c r="F16" s="193">
        <v>0</v>
      </c>
      <c r="G16" s="194"/>
      <c r="H16" s="195"/>
      <c r="I16" s="196">
        <f t="shared" ref="I16:I23" si="0">E16+F16*G16/100</f>
        <v>0</v>
      </c>
      <c r="BA16" s="1">
        <v>0</v>
      </c>
    </row>
    <row r="17" spans="1:53" x14ac:dyDescent="0.2">
      <c r="A17" s="132" t="s">
        <v>601</v>
      </c>
      <c r="B17" s="123"/>
      <c r="C17" s="123"/>
      <c r="D17" s="191"/>
      <c r="E17" s="192">
        <v>0</v>
      </c>
      <c r="F17" s="193">
        <v>0</v>
      </c>
      <c r="G17" s="194"/>
      <c r="H17" s="195"/>
      <c r="I17" s="196">
        <f t="shared" si="0"/>
        <v>0</v>
      </c>
      <c r="BA17" s="1">
        <v>0</v>
      </c>
    </row>
    <row r="18" spans="1:53" x14ac:dyDescent="0.2">
      <c r="A18" s="132" t="s">
        <v>602</v>
      </c>
      <c r="B18" s="123"/>
      <c r="C18" s="123"/>
      <c r="D18" s="191"/>
      <c r="E18" s="192">
        <v>0</v>
      </c>
      <c r="F18" s="193">
        <v>0</v>
      </c>
      <c r="G18" s="194"/>
      <c r="H18" s="195"/>
      <c r="I18" s="196">
        <f t="shared" si="0"/>
        <v>0</v>
      </c>
      <c r="BA18" s="1">
        <v>0</v>
      </c>
    </row>
    <row r="19" spans="1:53" x14ac:dyDescent="0.2">
      <c r="A19" s="132" t="s">
        <v>603</v>
      </c>
      <c r="B19" s="123"/>
      <c r="C19" s="123"/>
      <c r="D19" s="191"/>
      <c r="E19" s="192">
        <v>0</v>
      </c>
      <c r="F19" s="193">
        <v>0</v>
      </c>
      <c r="G19" s="194"/>
      <c r="H19" s="195"/>
      <c r="I19" s="196">
        <f t="shared" si="0"/>
        <v>0</v>
      </c>
      <c r="BA19" s="1">
        <v>0</v>
      </c>
    </row>
    <row r="20" spans="1:53" x14ac:dyDescent="0.2">
      <c r="A20" s="132" t="s">
        <v>604</v>
      </c>
      <c r="B20" s="123"/>
      <c r="C20" s="123"/>
      <c r="D20" s="191"/>
      <c r="E20" s="192">
        <v>0</v>
      </c>
      <c r="F20" s="193">
        <v>0</v>
      </c>
      <c r="G20" s="194"/>
      <c r="H20" s="195"/>
      <c r="I20" s="196">
        <f t="shared" si="0"/>
        <v>0</v>
      </c>
      <c r="BA20" s="1">
        <v>1</v>
      </c>
    </row>
    <row r="21" spans="1:53" x14ac:dyDescent="0.2">
      <c r="A21" s="132" t="s">
        <v>605</v>
      </c>
      <c r="B21" s="123"/>
      <c r="C21" s="123"/>
      <c r="D21" s="191"/>
      <c r="E21" s="192">
        <v>0</v>
      </c>
      <c r="F21" s="193">
        <v>0</v>
      </c>
      <c r="G21" s="194"/>
      <c r="H21" s="195"/>
      <c r="I21" s="196">
        <f t="shared" si="0"/>
        <v>0</v>
      </c>
      <c r="BA21" s="1">
        <v>1</v>
      </c>
    </row>
    <row r="22" spans="1:53" x14ac:dyDescent="0.2">
      <c r="A22" s="132" t="s">
        <v>606</v>
      </c>
      <c r="B22" s="123"/>
      <c r="C22" s="123"/>
      <c r="D22" s="191"/>
      <c r="E22" s="192">
        <v>0</v>
      </c>
      <c r="F22" s="193">
        <v>0</v>
      </c>
      <c r="G22" s="194"/>
      <c r="H22" s="195"/>
      <c r="I22" s="196">
        <f t="shared" si="0"/>
        <v>0</v>
      </c>
      <c r="BA22" s="1">
        <v>2</v>
      </c>
    </row>
    <row r="23" spans="1:53" x14ac:dyDescent="0.2">
      <c r="A23" s="132" t="s">
        <v>607</v>
      </c>
      <c r="B23" s="123"/>
      <c r="C23" s="123"/>
      <c r="D23" s="191"/>
      <c r="E23" s="192">
        <v>0</v>
      </c>
      <c r="F23" s="193">
        <v>0</v>
      </c>
      <c r="G23" s="194"/>
      <c r="H23" s="195"/>
      <c r="I23" s="196">
        <f t="shared" si="0"/>
        <v>0</v>
      </c>
      <c r="BA23" s="1">
        <v>2</v>
      </c>
    </row>
    <row r="24" spans="1:53" ht="13.5" thickBot="1" x14ac:dyDescent="0.25">
      <c r="A24" s="197"/>
      <c r="B24" s="198" t="s">
        <v>82</v>
      </c>
      <c r="C24" s="199"/>
      <c r="D24" s="200"/>
      <c r="E24" s="201"/>
      <c r="F24" s="202"/>
      <c r="G24" s="202"/>
      <c r="H24" s="329">
        <f>SUM(I16:I23)</f>
        <v>0</v>
      </c>
      <c r="I24" s="330"/>
    </row>
    <row r="26" spans="1:53" x14ac:dyDescent="0.2">
      <c r="B26" s="13"/>
      <c r="F26" s="203"/>
      <c r="G26" s="204"/>
      <c r="H26" s="204"/>
      <c r="I26" s="37"/>
    </row>
    <row r="27" spans="1:53" x14ac:dyDescent="0.2">
      <c r="F27" s="203"/>
      <c r="G27" s="204"/>
      <c r="H27" s="204"/>
      <c r="I27" s="37"/>
    </row>
    <row r="28" spans="1:53" x14ac:dyDescent="0.2">
      <c r="F28" s="203"/>
      <c r="G28" s="204"/>
      <c r="H28" s="204"/>
      <c r="I28" s="37"/>
    </row>
    <row r="29" spans="1:53" x14ac:dyDescent="0.2">
      <c r="F29" s="203"/>
      <c r="G29" s="204"/>
      <c r="H29" s="204"/>
      <c r="I29" s="37"/>
    </row>
    <row r="30" spans="1:53" x14ac:dyDescent="0.2">
      <c r="F30" s="203"/>
      <c r="G30" s="204"/>
      <c r="H30" s="204"/>
      <c r="I30" s="37"/>
    </row>
    <row r="31" spans="1:53" x14ac:dyDescent="0.2">
      <c r="F31" s="203"/>
      <c r="G31" s="204"/>
      <c r="H31" s="204"/>
      <c r="I31" s="37"/>
    </row>
    <row r="32" spans="1:53" x14ac:dyDescent="0.2">
      <c r="F32" s="203"/>
      <c r="G32" s="204"/>
      <c r="H32" s="204"/>
      <c r="I32" s="37"/>
    </row>
    <row r="33" spans="6:9" x14ac:dyDescent="0.2">
      <c r="F33" s="203"/>
      <c r="G33" s="204"/>
      <c r="H33" s="204"/>
      <c r="I33" s="37"/>
    </row>
    <row r="34" spans="6:9" x14ac:dyDescent="0.2">
      <c r="F34" s="203"/>
      <c r="G34" s="204"/>
      <c r="H34" s="204"/>
      <c r="I34" s="37"/>
    </row>
    <row r="35" spans="6:9" x14ac:dyDescent="0.2">
      <c r="F35" s="203"/>
      <c r="G35" s="204"/>
      <c r="H35" s="204"/>
      <c r="I35" s="37"/>
    </row>
    <row r="36" spans="6:9" x14ac:dyDescent="0.2">
      <c r="F36" s="203"/>
      <c r="G36" s="204"/>
      <c r="H36" s="204"/>
      <c r="I36" s="37"/>
    </row>
    <row r="37" spans="6:9" x14ac:dyDescent="0.2">
      <c r="F37" s="203"/>
      <c r="G37" s="204"/>
      <c r="H37" s="204"/>
      <c r="I37" s="37"/>
    </row>
    <row r="38" spans="6:9" x14ac:dyDescent="0.2">
      <c r="F38" s="203"/>
      <c r="G38" s="204"/>
      <c r="H38" s="204"/>
      <c r="I38" s="37"/>
    </row>
    <row r="39" spans="6:9" x14ac:dyDescent="0.2">
      <c r="F39" s="203"/>
      <c r="G39" s="204"/>
      <c r="H39" s="204"/>
      <c r="I39" s="37"/>
    </row>
    <row r="40" spans="6:9" x14ac:dyDescent="0.2">
      <c r="F40" s="203"/>
      <c r="G40" s="204"/>
      <c r="H40" s="204"/>
      <c r="I40" s="37"/>
    </row>
    <row r="41" spans="6:9" x14ac:dyDescent="0.2">
      <c r="F41" s="203"/>
      <c r="G41" s="204"/>
      <c r="H41" s="204"/>
      <c r="I41" s="37"/>
    </row>
    <row r="42" spans="6:9" x14ac:dyDescent="0.2">
      <c r="F42" s="203"/>
      <c r="G42" s="204"/>
      <c r="H42" s="204"/>
      <c r="I42" s="37"/>
    </row>
    <row r="43" spans="6:9" x14ac:dyDescent="0.2">
      <c r="F43" s="203"/>
      <c r="G43" s="204"/>
      <c r="H43" s="204"/>
      <c r="I43" s="37"/>
    </row>
    <row r="44" spans="6:9" x14ac:dyDescent="0.2">
      <c r="F44" s="203"/>
      <c r="G44" s="204"/>
      <c r="H44" s="204"/>
      <c r="I44" s="37"/>
    </row>
    <row r="45" spans="6:9" x14ac:dyDescent="0.2">
      <c r="F45" s="203"/>
      <c r="G45" s="204"/>
      <c r="H45" s="204"/>
      <c r="I45" s="37"/>
    </row>
    <row r="46" spans="6:9" x14ac:dyDescent="0.2">
      <c r="F46" s="203"/>
      <c r="G46" s="204"/>
      <c r="H46" s="204"/>
      <c r="I46" s="37"/>
    </row>
    <row r="47" spans="6:9" x14ac:dyDescent="0.2">
      <c r="F47" s="203"/>
      <c r="G47" s="204"/>
      <c r="H47" s="204"/>
      <c r="I47" s="37"/>
    </row>
    <row r="48" spans="6:9" x14ac:dyDescent="0.2">
      <c r="F48" s="203"/>
      <c r="G48" s="204"/>
      <c r="H48" s="204"/>
      <c r="I48" s="37"/>
    </row>
    <row r="49" spans="6:9" x14ac:dyDescent="0.2">
      <c r="F49" s="203"/>
      <c r="G49" s="204"/>
      <c r="H49" s="204"/>
      <c r="I49" s="37"/>
    </row>
    <row r="50" spans="6:9" x14ac:dyDescent="0.2">
      <c r="F50" s="203"/>
      <c r="G50" s="204"/>
      <c r="H50" s="204"/>
      <c r="I50" s="37"/>
    </row>
    <row r="51" spans="6:9" x14ac:dyDescent="0.2">
      <c r="F51" s="203"/>
      <c r="G51" s="204"/>
      <c r="H51" s="204"/>
      <c r="I51" s="37"/>
    </row>
    <row r="52" spans="6:9" x14ac:dyDescent="0.2">
      <c r="F52" s="203"/>
      <c r="G52" s="204"/>
      <c r="H52" s="204"/>
      <c r="I52" s="37"/>
    </row>
    <row r="53" spans="6:9" x14ac:dyDescent="0.2">
      <c r="F53" s="203"/>
      <c r="G53" s="204"/>
      <c r="H53" s="204"/>
      <c r="I53" s="37"/>
    </row>
    <row r="54" spans="6:9" x14ac:dyDescent="0.2">
      <c r="F54" s="203"/>
      <c r="G54" s="204"/>
      <c r="H54" s="204"/>
      <c r="I54" s="37"/>
    </row>
    <row r="55" spans="6:9" x14ac:dyDescent="0.2">
      <c r="F55" s="203"/>
      <c r="G55" s="204"/>
      <c r="H55" s="204"/>
      <c r="I55" s="37"/>
    </row>
    <row r="56" spans="6:9" x14ac:dyDescent="0.2">
      <c r="F56" s="203"/>
      <c r="G56" s="204"/>
      <c r="H56" s="204"/>
      <c r="I56" s="37"/>
    </row>
    <row r="57" spans="6:9" x14ac:dyDescent="0.2">
      <c r="F57" s="203"/>
      <c r="G57" s="204"/>
      <c r="H57" s="204"/>
      <c r="I57" s="37"/>
    </row>
    <row r="58" spans="6:9" x14ac:dyDescent="0.2">
      <c r="F58" s="203"/>
      <c r="G58" s="204"/>
      <c r="H58" s="204"/>
      <c r="I58" s="37"/>
    </row>
    <row r="59" spans="6:9" x14ac:dyDescent="0.2">
      <c r="F59" s="203"/>
      <c r="G59" s="204"/>
      <c r="H59" s="204"/>
      <c r="I59" s="37"/>
    </row>
    <row r="60" spans="6:9" x14ac:dyDescent="0.2">
      <c r="F60" s="203"/>
      <c r="G60" s="204"/>
      <c r="H60" s="204"/>
      <c r="I60" s="37"/>
    </row>
    <row r="61" spans="6:9" x14ac:dyDescent="0.2">
      <c r="F61" s="203"/>
      <c r="G61" s="204"/>
      <c r="H61" s="204"/>
      <c r="I61" s="37"/>
    </row>
    <row r="62" spans="6:9" x14ac:dyDescent="0.2">
      <c r="F62" s="203"/>
      <c r="G62" s="204"/>
      <c r="H62" s="204"/>
      <c r="I62" s="37"/>
    </row>
    <row r="63" spans="6:9" x14ac:dyDescent="0.2">
      <c r="F63" s="203"/>
      <c r="G63" s="204"/>
      <c r="H63" s="204"/>
      <c r="I63" s="37"/>
    </row>
    <row r="64" spans="6:9" x14ac:dyDescent="0.2">
      <c r="F64" s="203"/>
      <c r="G64" s="204"/>
      <c r="H64" s="204"/>
      <c r="I64" s="37"/>
    </row>
    <row r="65" spans="6:9" x14ac:dyDescent="0.2">
      <c r="F65" s="203"/>
      <c r="G65" s="204"/>
      <c r="H65" s="204"/>
      <c r="I65" s="37"/>
    </row>
    <row r="66" spans="6:9" x14ac:dyDescent="0.2">
      <c r="F66" s="203"/>
      <c r="G66" s="204"/>
      <c r="H66" s="204"/>
      <c r="I66" s="37"/>
    </row>
    <row r="67" spans="6:9" x14ac:dyDescent="0.2">
      <c r="F67" s="203"/>
      <c r="G67" s="204"/>
      <c r="H67" s="204"/>
      <c r="I67" s="37"/>
    </row>
    <row r="68" spans="6:9" x14ac:dyDescent="0.2">
      <c r="F68" s="203"/>
      <c r="G68" s="204"/>
      <c r="H68" s="204"/>
      <c r="I68" s="37"/>
    </row>
    <row r="69" spans="6:9" x14ac:dyDescent="0.2">
      <c r="F69" s="203"/>
      <c r="G69" s="204"/>
      <c r="H69" s="204"/>
      <c r="I69" s="37"/>
    </row>
    <row r="70" spans="6:9" x14ac:dyDescent="0.2">
      <c r="F70" s="203"/>
      <c r="G70" s="204"/>
      <c r="H70" s="204"/>
      <c r="I70" s="37"/>
    </row>
    <row r="71" spans="6:9" x14ac:dyDescent="0.2">
      <c r="F71" s="203"/>
      <c r="G71" s="204"/>
      <c r="H71" s="204"/>
      <c r="I71" s="37"/>
    </row>
    <row r="72" spans="6:9" x14ac:dyDescent="0.2">
      <c r="F72" s="203"/>
      <c r="G72" s="204"/>
      <c r="H72" s="204"/>
      <c r="I72" s="37"/>
    </row>
    <row r="73" spans="6:9" x14ac:dyDescent="0.2">
      <c r="F73" s="203"/>
      <c r="G73" s="204"/>
      <c r="H73" s="204"/>
      <c r="I73" s="37"/>
    </row>
    <row r="74" spans="6:9" x14ac:dyDescent="0.2">
      <c r="F74" s="203"/>
      <c r="G74" s="204"/>
      <c r="H74" s="204"/>
      <c r="I74" s="37"/>
    </row>
    <row r="75" spans="6:9" x14ac:dyDescent="0.2">
      <c r="F75" s="203"/>
      <c r="G75" s="204"/>
      <c r="H75" s="204"/>
      <c r="I75" s="37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CB97"/>
  <sheetViews>
    <sheetView showGridLines="0" showZeros="0" zoomScaleNormal="100" zoomScaleSheetLayoutView="100" workbookViewId="0">
      <selection sqref="A1:G1"/>
    </sheetView>
  </sheetViews>
  <sheetFormatPr defaultRowHeight="12.75" x14ac:dyDescent="0.2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2" customWidth="1"/>
    <col min="6" max="6" width="9.85546875" style="205" customWidth="1"/>
    <col min="7" max="7" width="13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16384" width="9.140625" style="205"/>
  </cols>
  <sheetData>
    <row r="1" spans="1:80" ht="15.75" x14ac:dyDescent="0.25">
      <c r="A1" s="336" t="s">
        <v>83</v>
      </c>
      <c r="B1" s="336"/>
      <c r="C1" s="336"/>
      <c r="D1" s="336"/>
      <c r="E1" s="336"/>
      <c r="F1" s="336"/>
      <c r="G1" s="336"/>
    </row>
    <row r="2" spans="1:80" ht="14.25" customHeight="1" thickBot="1" x14ac:dyDescent="0.25">
      <c r="B2" s="206"/>
      <c r="C2" s="207"/>
      <c r="D2" s="207"/>
      <c r="E2" s="208"/>
      <c r="F2" s="207"/>
      <c r="G2" s="207"/>
    </row>
    <row r="3" spans="1:80" ht="13.5" thickTop="1" x14ac:dyDescent="0.2">
      <c r="A3" s="322" t="s">
        <v>3</v>
      </c>
      <c r="B3" s="323"/>
      <c r="C3" s="272" t="s">
        <v>99</v>
      </c>
      <c r="D3" s="209"/>
      <c r="E3" s="273" t="s">
        <v>84</v>
      </c>
      <c r="F3" s="274" t="str">
        <f>'01 RO 04 Rek'!H1</f>
        <v>RO 04</v>
      </c>
      <c r="G3" s="275"/>
    </row>
    <row r="4" spans="1:80" ht="13.5" thickBot="1" x14ac:dyDescent="0.25">
      <c r="A4" s="337" t="s">
        <v>74</v>
      </c>
      <c r="B4" s="325"/>
      <c r="C4" s="165" t="s">
        <v>102</v>
      </c>
      <c r="D4" s="210"/>
      <c r="E4" s="338" t="str">
        <f>'01 RO 04 Rek'!G2</f>
        <v>Zateplení podhledu 1.PP</v>
      </c>
      <c r="F4" s="339"/>
      <c r="G4" s="340"/>
    </row>
    <row r="5" spans="1:80" ht="13.5" thickTop="1" x14ac:dyDescent="0.2">
      <c r="A5" s="211"/>
      <c r="G5" s="213"/>
    </row>
    <row r="6" spans="1:80" ht="27" customHeight="1" x14ac:dyDescent="0.2">
      <c r="A6" s="214" t="s">
        <v>85</v>
      </c>
      <c r="B6" s="215" t="s">
        <v>86</v>
      </c>
      <c r="C6" s="215" t="s">
        <v>87</v>
      </c>
      <c r="D6" s="215" t="s">
        <v>88</v>
      </c>
      <c r="E6" s="216" t="s">
        <v>89</v>
      </c>
      <c r="F6" s="215" t="s">
        <v>90</v>
      </c>
      <c r="G6" s="217" t="s">
        <v>91</v>
      </c>
      <c r="H6" s="218" t="s">
        <v>92</v>
      </c>
      <c r="I6" s="218" t="s">
        <v>93</v>
      </c>
      <c r="J6" s="218" t="s">
        <v>94</v>
      </c>
      <c r="K6" s="218" t="s">
        <v>95</v>
      </c>
    </row>
    <row r="7" spans="1:80" x14ac:dyDescent="0.2">
      <c r="A7" s="219" t="s">
        <v>96</v>
      </c>
      <c r="B7" s="220" t="s">
        <v>119</v>
      </c>
      <c r="C7" s="221" t="s">
        <v>120</v>
      </c>
      <c r="D7" s="222"/>
      <c r="E7" s="223"/>
      <c r="F7" s="223"/>
      <c r="G7" s="224"/>
      <c r="H7" s="225"/>
      <c r="I7" s="226"/>
      <c r="J7" s="227"/>
      <c r="K7" s="228"/>
      <c r="O7" s="229">
        <v>1</v>
      </c>
    </row>
    <row r="8" spans="1:80" ht="22.5" x14ac:dyDescent="0.2">
      <c r="A8" s="230">
        <v>1</v>
      </c>
      <c r="B8" s="231" t="s">
        <v>819</v>
      </c>
      <c r="C8" s="232" t="s">
        <v>820</v>
      </c>
      <c r="D8" s="233" t="s">
        <v>128</v>
      </c>
      <c r="E8" s="234">
        <v>273.28250000000003</v>
      </c>
      <c r="F8" s="234"/>
      <c r="G8" s="235">
        <f>E8*F8</f>
        <v>0</v>
      </c>
      <c r="H8" s="236">
        <v>2.46E-2</v>
      </c>
      <c r="I8" s="237">
        <f>E8*H8</f>
        <v>6.7227495000000008</v>
      </c>
      <c r="J8" s="236">
        <v>0</v>
      </c>
      <c r="K8" s="237">
        <f>E8*J8</f>
        <v>0</v>
      </c>
      <c r="O8" s="229">
        <v>2</v>
      </c>
      <c r="AA8" s="205">
        <v>1</v>
      </c>
      <c r="AB8" s="205">
        <v>1</v>
      </c>
      <c r="AC8" s="205">
        <v>1</v>
      </c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29">
        <v>1</v>
      </c>
      <c r="CB8" s="229">
        <v>1</v>
      </c>
    </row>
    <row r="9" spans="1:80" x14ac:dyDescent="0.2">
      <c r="A9" s="238"/>
      <c r="B9" s="239"/>
      <c r="C9" s="331" t="s">
        <v>821</v>
      </c>
      <c r="D9" s="332"/>
      <c r="E9" s="332"/>
      <c r="F9" s="332"/>
      <c r="G9" s="333"/>
      <c r="I9" s="240"/>
      <c r="K9" s="240"/>
      <c r="L9" s="241" t="s">
        <v>821</v>
      </c>
      <c r="O9" s="229">
        <v>3</v>
      </c>
    </row>
    <row r="10" spans="1:80" ht="22.5" x14ac:dyDescent="0.2">
      <c r="A10" s="238"/>
      <c r="B10" s="239"/>
      <c r="C10" s="331" t="s">
        <v>822</v>
      </c>
      <c r="D10" s="332"/>
      <c r="E10" s="332"/>
      <c r="F10" s="332"/>
      <c r="G10" s="333"/>
      <c r="I10" s="240"/>
      <c r="K10" s="240"/>
      <c r="L10" s="241" t="s">
        <v>822</v>
      </c>
      <c r="O10" s="229">
        <v>3</v>
      </c>
    </row>
    <row r="11" spans="1:80" ht="22.5" x14ac:dyDescent="0.2">
      <c r="A11" s="238"/>
      <c r="B11" s="242"/>
      <c r="C11" s="334" t="s">
        <v>823</v>
      </c>
      <c r="D11" s="335"/>
      <c r="E11" s="243">
        <v>273.28250000000003</v>
      </c>
      <c r="F11" s="244"/>
      <c r="G11" s="245"/>
      <c r="H11" s="246"/>
      <c r="I11" s="240"/>
      <c r="J11" s="247"/>
      <c r="K11" s="240"/>
      <c r="M11" s="241" t="s">
        <v>823</v>
      </c>
      <c r="O11" s="229"/>
    </row>
    <row r="12" spans="1:80" x14ac:dyDescent="0.2">
      <c r="A12" s="230">
        <v>2</v>
      </c>
      <c r="B12" s="231" t="s">
        <v>824</v>
      </c>
      <c r="C12" s="232" t="s">
        <v>825</v>
      </c>
      <c r="D12" s="233" t="s">
        <v>128</v>
      </c>
      <c r="E12" s="234">
        <v>273.28250000000003</v>
      </c>
      <c r="F12" s="234"/>
      <c r="G12" s="235">
        <f>E12*F12</f>
        <v>0</v>
      </c>
      <c r="H12" s="236">
        <v>4.8300000000000001E-3</v>
      </c>
      <c r="I12" s="237">
        <f>E12*H12</f>
        <v>1.3199544750000001</v>
      </c>
      <c r="J12" s="236">
        <v>0</v>
      </c>
      <c r="K12" s="237">
        <f>E12*J12</f>
        <v>0</v>
      </c>
      <c r="O12" s="229">
        <v>2</v>
      </c>
      <c r="AA12" s="205">
        <v>1</v>
      </c>
      <c r="AB12" s="205">
        <v>1</v>
      </c>
      <c r="AC12" s="205">
        <v>1</v>
      </c>
      <c r="AZ12" s="205">
        <v>1</v>
      </c>
      <c r="BA12" s="205">
        <f>IF(AZ12=1,G12,0)</f>
        <v>0</v>
      </c>
      <c r="BB12" s="205">
        <f>IF(AZ12=2,G12,0)</f>
        <v>0</v>
      </c>
      <c r="BC12" s="205">
        <f>IF(AZ12=3,G12,0)</f>
        <v>0</v>
      </c>
      <c r="BD12" s="205">
        <f>IF(AZ12=4,G12,0)</f>
        <v>0</v>
      </c>
      <c r="BE12" s="205">
        <f>IF(AZ12=5,G12,0)</f>
        <v>0</v>
      </c>
      <c r="CA12" s="229">
        <v>1</v>
      </c>
      <c r="CB12" s="229">
        <v>1</v>
      </c>
    </row>
    <row r="13" spans="1:80" x14ac:dyDescent="0.2">
      <c r="A13" s="238"/>
      <c r="B13" s="239"/>
      <c r="C13" s="331" t="s">
        <v>826</v>
      </c>
      <c r="D13" s="332"/>
      <c r="E13" s="332"/>
      <c r="F13" s="332"/>
      <c r="G13" s="333"/>
      <c r="I13" s="240"/>
      <c r="K13" s="240"/>
      <c r="L13" s="241" t="s">
        <v>826</v>
      </c>
      <c r="O13" s="229">
        <v>3</v>
      </c>
    </row>
    <row r="14" spans="1:80" x14ac:dyDescent="0.2">
      <c r="A14" s="248"/>
      <c r="B14" s="249" t="s">
        <v>98</v>
      </c>
      <c r="C14" s="250" t="s">
        <v>121</v>
      </c>
      <c r="D14" s="251"/>
      <c r="E14" s="252"/>
      <c r="F14" s="253"/>
      <c r="G14" s="254">
        <f>SUM(G7:G13)</f>
        <v>0</v>
      </c>
      <c r="H14" s="255"/>
      <c r="I14" s="256">
        <f>SUM(I7:I13)</f>
        <v>8.0427039750000002</v>
      </c>
      <c r="J14" s="255"/>
      <c r="K14" s="256">
        <f>SUM(K7:K13)</f>
        <v>0</v>
      </c>
      <c r="O14" s="229">
        <v>4</v>
      </c>
      <c r="BA14" s="257">
        <f>SUM(BA7:BA13)</f>
        <v>0</v>
      </c>
      <c r="BB14" s="257">
        <f>SUM(BB7:BB13)</f>
        <v>0</v>
      </c>
      <c r="BC14" s="257">
        <f>SUM(BC7:BC13)</f>
        <v>0</v>
      </c>
      <c r="BD14" s="257">
        <f>SUM(BD7:BD13)</f>
        <v>0</v>
      </c>
      <c r="BE14" s="257">
        <f>SUM(BE7:BE13)</f>
        <v>0</v>
      </c>
    </row>
    <row r="15" spans="1:80" x14ac:dyDescent="0.2">
      <c r="A15" s="219" t="s">
        <v>96</v>
      </c>
      <c r="B15" s="220" t="s">
        <v>302</v>
      </c>
      <c r="C15" s="221" t="s">
        <v>303</v>
      </c>
      <c r="D15" s="222"/>
      <c r="E15" s="223"/>
      <c r="F15" s="223"/>
      <c r="G15" s="224"/>
      <c r="H15" s="225"/>
      <c r="I15" s="226"/>
      <c r="J15" s="227"/>
      <c r="K15" s="228"/>
      <c r="O15" s="229">
        <v>1</v>
      </c>
    </row>
    <row r="16" spans="1:80" x14ac:dyDescent="0.2">
      <c r="A16" s="230">
        <v>3</v>
      </c>
      <c r="B16" s="231" t="s">
        <v>827</v>
      </c>
      <c r="C16" s="232" t="s">
        <v>828</v>
      </c>
      <c r="D16" s="233" t="s">
        <v>128</v>
      </c>
      <c r="E16" s="234">
        <v>273.28250000000003</v>
      </c>
      <c r="F16" s="234"/>
      <c r="G16" s="235">
        <f>E16*F16</f>
        <v>0</v>
      </c>
      <c r="H16" s="236">
        <v>1.2099999999999999E-3</v>
      </c>
      <c r="I16" s="237">
        <f>E16*H16</f>
        <v>0.33067182500000003</v>
      </c>
      <c r="J16" s="236">
        <v>0</v>
      </c>
      <c r="K16" s="237">
        <f>E16*J16</f>
        <v>0</v>
      </c>
      <c r="O16" s="229">
        <v>2</v>
      </c>
      <c r="AA16" s="205">
        <v>1</v>
      </c>
      <c r="AB16" s="205">
        <v>1</v>
      </c>
      <c r="AC16" s="205">
        <v>1</v>
      </c>
      <c r="AZ16" s="205">
        <v>1</v>
      </c>
      <c r="BA16" s="205">
        <f>IF(AZ16=1,G16,0)</f>
        <v>0</v>
      </c>
      <c r="BB16" s="205">
        <f>IF(AZ16=2,G16,0)</f>
        <v>0</v>
      </c>
      <c r="BC16" s="205">
        <f>IF(AZ16=3,G16,0)</f>
        <v>0</v>
      </c>
      <c r="BD16" s="205">
        <f>IF(AZ16=4,G16,0)</f>
        <v>0</v>
      </c>
      <c r="BE16" s="205">
        <f>IF(AZ16=5,G16,0)</f>
        <v>0</v>
      </c>
      <c r="CA16" s="229">
        <v>1</v>
      </c>
      <c r="CB16" s="229">
        <v>1</v>
      </c>
    </row>
    <row r="17" spans="1:80" x14ac:dyDescent="0.2">
      <c r="A17" s="248"/>
      <c r="B17" s="249" t="s">
        <v>98</v>
      </c>
      <c r="C17" s="250" t="s">
        <v>304</v>
      </c>
      <c r="D17" s="251"/>
      <c r="E17" s="252"/>
      <c r="F17" s="253"/>
      <c r="G17" s="254">
        <f>SUM(G15:G16)</f>
        <v>0</v>
      </c>
      <c r="H17" s="255"/>
      <c r="I17" s="256">
        <f>SUM(I15:I16)</f>
        <v>0.33067182500000003</v>
      </c>
      <c r="J17" s="255"/>
      <c r="K17" s="256">
        <f>SUM(K15:K16)</f>
        <v>0</v>
      </c>
      <c r="O17" s="229">
        <v>4</v>
      </c>
      <c r="BA17" s="257">
        <f>SUM(BA15:BA16)</f>
        <v>0</v>
      </c>
      <c r="BB17" s="257">
        <f>SUM(BB15:BB16)</f>
        <v>0</v>
      </c>
      <c r="BC17" s="257">
        <f>SUM(BC15:BC16)</f>
        <v>0</v>
      </c>
      <c r="BD17" s="257">
        <f>SUM(BD15:BD16)</f>
        <v>0</v>
      </c>
      <c r="BE17" s="257">
        <f>SUM(BE15:BE16)</f>
        <v>0</v>
      </c>
    </row>
    <row r="18" spans="1:80" x14ac:dyDescent="0.2">
      <c r="A18" s="219" t="s">
        <v>96</v>
      </c>
      <c r="B18" s="220" t="s">
        <v>829</v>
      </c>
      <c r="C18" s="221" t="s">
        <v>830</v>
      </c>
      <c r="D18" s="222"/>
      <c r="E18" s="223"/>
      <c r="F18" s="223"/>
      <c r="G18" s="224"/>
      <c r="H18" s="225"/>
      <c r="I18" s="226"/>
      <c r="J18" s="227"/>
      <c r="K18" s="228"/>
      <c r="O18" s="229">
        <v>1</v>
      </c>
    </row>
    <row r="19" spans="1:80" x14ac:dyDescent="0.2">
      <c r="A19" s="230">
        <v>4</v>
      </c>
      <c r="B19" s="231" t="s">
        <v>832</v>
      </c>
      <c r="C19" s="232" t="s">
        <v>833</v>
      </c>
      <c r="D19" s="233" t="s">
        <v>128</v>
      </c>
      <c r="E19" s="234">
        <v>273.28250000000003</v>
      </c>
      <c r="F19" s="234"/>
      <c r="G19" s="235">
        <f>E19*F19</f>
        <v>0</v>
      </c>
      <c r="H19" s="236">
        <v>4.0000000000000003E-5</v>
      </c>
      <c r="I19" s="237">
        <f>E19*H19</f>
        <v>1.0931300000000001E-2</v>
      </c>
      <c r="J19" s="236">
        <v>0</v>
      </c>
      <c r="K19" s="237">
        <f>E19*J19</f>
        <v>0</v>
      </c>
      <c r="O19" s="229">
        <v>2</v>
      </c>
      <c r="AA19" s="205">
        <v>1</v>
      </c>
      <c r="AB19" s="205">
        <v>1</v>
      </c>
      <c r="AC19" s="205">
        <v>1</v>
      </c>
      <c r="AZ19" s="205">
        <v>1</v>
      </c>
      <c r="BA19" s="205">
        <f>IF(AZ19=1,G19,0)</f>
        <v>0</v>
      </c>
      <c r="BB19" s="205">
        <f>IF(AZ19=2,G19,0)</f>
        <v>0</v>
      </c>
      <c r="BC19" s="205">
        <f>IF(AZ19=3,G19,0)</f>
        <v>0</v>
      </c>
      <c r="BD19" s="205">
        <f>IF(AZ19=4,G19,0)</f>
        <v>0</v>
      </c>
      <c r="BE19" s="205">
        <f>IF(AZ19=5,G19,0)</f>
        <v>0</v>
      </c>
      <c r="CA19" s="229">
        <v>1</v>
      </c>
      <c r="CB19" s="229">
        <v>1</v>
      </c>
    </row>
    <row r="20" spans="1:80" x14ac:dyDescent="0.2">
      <c r="A20" s="230">
        <v>5</v>
      </c>
      <c r="B20" s="231" t="s">
        <v>834</v>
      </c>
      <c r="C20" s="232" t="s">
        <v>835</v>
      </c>
      <c r="D20" s="233" t="s">
        <v>836</v>
      </c>
      <c r="E20" s="234">
        <v>64</v>
      </c>
      <c r="F20" s="234"/>
      <c r="G20" s="235">
        <f>E20*F20</f>
        <v>0</v>
      </c>
      <c r="H20" s="236">
        <v>4.0000000000000003E-5</v>
      </c>
      <c r="I20" s="237">
        <f>E20*H20</f>
        <v>2.5600000000000002E-3</v>
      </c>
      <c r="J20" s="236">
        <v>0</v>
      </c>
      <c r="K20" s="237">
        <f>E20*J20</f>
        <v>0</v>
      </c>
      <c r="O20" s="229">
        <v>2</v>
      </c>
      <c r="AA20" s="205">
        <v>1</v>
      </c>
      <c r="AB20" s="205">
        <v>1</v>
      </c>
      <c r="AC20" s="205">
        <v>1</v>
      </c>
      <c r="AZ20" s="205">
        <v>1</v>
      </c>
      <c r="BA20" s="205">
        <f>IF(AZ20=1,G20,0)</f>
        <v>0</v>
      </c>
      <c r="BB20" s="205">
        <f>IF(AZ20=2,G20,0)</f>
        <v>0</v>
      </c>
      <c r="BC20" s="205">
        <f>IF(AZ20=3,G20,0)</f>
        <v>0</v>
      </c>
      <c r="BD20" s="205">
        <f>IF(AZ20=4,G20,0)</f>
        <v>0</v>
      </c>
      <c r="BE20" s="205">
        <f>IF(AZ20=5,G20,0)</f>
        <v>0</v>
      </c>
      <c r="CA20" s="229">
        <v>1</v>
      </c>
      <c r="CB20" s="229">
        <v>1</v>
      </c>
    </row>
    <row r="21" spans="1:80" x14ac:dyDescent="0.2">
      <c r="A21" s="248"/>
      <c r="B21" s="249" t="s">
        <v>98</v>
      </c>
      <c r="C21" s="250" t="s">
        <v>831</v>
      </c>
      <c r="D21" s="251"/>
      <c r="E21" s="252"/>
      <c r="F21" s="253"/>
      <c r="G21" s="254">
        <f>SUM(G18:G20)</f>
        <v>0</v>
      </c>
      <c r="H21" s="255"/>
      <c r="I21" s="256">
        <f>SUM(I18:I20)</f>
        <v>1.3491300000000001E-2</v>
      </c>
      <c r="J21" s="255"/>
      <c r="K21" s="256">
        <f>SUM(K18:K20)</f>
        <v>0</v>
      </c>
      <c r="O21" s="229">
        <v>4</v>
      </c>
      <c r="BA21" s="257">
        <f>SUM(BA18:BA20)</f>
        <v>0</v>
      </c>
      <c r="BB21" s="257">
        <f>SUM(BB18:BB20)</f>
        <v>0</v>
      </c>
      <c r="BC21" s="257">
        <f>SUM(BC18:BC20)</f>
        <v>0</v>
      </c>
      <c r="BD21" s="257">
        <f>SUM(BD18:BD20)</f>
        <v>0</v>
      </c>
      <c r="BE21" s="257">
        <f>SUM(BE18:BE20)</f>
        <v>0</v>
      </c>
    </row>
    <row r="22" spans="1:80" x14ac:dyDescent="0.2">
      <c r="A22" s="219" t="s">
        <v>96</v>
      </c>
      <c r="B22" s="220" t="s">
        <v>361</v>
      </c>
      <c r="C22" s="221" t="s">
        <v>362</v>
      </c>
      <c r="D22" s="222"/>
      <c r="E22" s="223"/>
      <c r="F22" s="223"/>
      <c r="G22" s="224"/>
      <c r="H22" s="225"/>
      <c r="I22" s="226"/>
      <c r="J22" s="227"/>
      <c r="K22" s="228"/>
      <c r="O22" s="229">
        <v>1</v>
      </c>
    </row>
    <row r="23" spans="1:80" x14ac:dyDescent="0.2">
      <c r="A23" s="230">
        <v>6</v>
      </c>
      <c r="B23" s="231" t="s">
        <v>752</v>
      </c>
      <c r="C23" s="232" t="s">
        <v>753</v>
      </c>
      <c r="D23" s="233" t="s">
        <v>366</v>
      </c>
      <c r="E23" s="234">
        <v>8.3868670999999999</v>
      </c>
      <c r="F23" s="234"/>
      <c r="G23" s="235">
        <f>E23*F23</f>
        <v>0</v>
      </c>
      <c r="H23" s="236">
        <v>0</v>
      </c>
      <c r="I23" s="237">
        <f>E23*H23</f>
        <v>0</v>
      </c>
      <c r="J23" s="236"/>
      <c r="K23" s="237">
        <f>E23*J23</f>
        <v>0</v>
      </c>
      <c r="O23" s="229">
        <v>2</v>
      </c>
      <c r="AA23" s="205">
        <v>7</v>
      </c>
      <c r="AB23" s="205">
        <v>1</v>
      </c>
      <c r="AC23" s="205">
        <v>2</v>
      </c>
      <c r="AZ23" s="205">
        <v>1</v>
      </c>
      <c r="BA23" s="205">
        <f>IF(AZ23=1,G23,0)</f>
        <v>0</v>
      </c>
      <c r="BB23" s="205">
        <f>IF(AZ23=2,G23,0)</f>
        <v>0</v>
      </c>
      <c r="BC23" s="205">
        <f>IF(AZ23=3,G23,0)</f>
        <v>0</v>
      </c>
      <c r="BD23" s="205">
        <f>IF(AZ23=4,G23,0)</f>
        <v>0</v>
      </c>
      <c r="BE23" s="205">
        <f>IF(AZ23=5,G23,0)</f>
        <v>0</v>
      </c>
      <c r="CA23" s="229">
        <v>7</v>
      </c>
      <c r="CB23" s="229">
        <v>1</v>
      </c>
    </row>
    <row r="24" spans="1:80" x14ac:dyDescent="0.2">
      <c r="A24" s="248"/>
      <c r="B24" s="249" t="s">
        <v>98</v>
      </c>
      <c r="C24" s="250" t="s">
        <v>363</v>
      </c>
      <c r="D24" s="251"/>
      <c r="E24" s="252"/>
      <c r="F24" s="253"/>
      <c r="G24" s="254">
        <f>SUM(G22:G23)</f>
        <v>0</v>
      </c>
      <c r="H24" s="255"/>
      <c r="I24" s="256">
        <f>SUM(I22:I23)</f>
        <v>0</v>
      </c>
      <c r="J24" s="255"/>
      <c r="K24" s="256">
        <f>SUM(K22:K23)</f>
        <v>0</v>
      </c>
      <c r="O24" s="229">
        <v>4</v>
      </c>
      <c r="BA24" s="257">
        <f>SUM(BA22:BA23)</f>
        <v>0</v>
      </c>
      <c r="BB24" s="257">
        <f>SUM(BB22:BB23)</f>
        <v>0</v>
      </c>
      <c r="BC24" s="257">
        <f>SUM(BC22:BC23)</f>
        <v>0</v>
      </c>
      <c r="BD24" s="257">
        <f>SUM(BD22:BD23)</f>
        <v>0</v>
      </c>
      <c r="BE24" s="257">
        <f>SUM(BE22:BE23)</f>
        <v>0</v>
      </c>
    </row>
    <row r="25" spans="1:80" x14ac:dyDescent="0.2">
      <c r="E25" s="205"/>
    </row>
    <row r="26" spans="1:80" x14ac:dyDescent="0.2">
      <c r="E26" s="205"/>
    </row>
    <row r="27" spans="1:80" x14ac:dyDescent="0.2">
      <c r="E27" s="205"/>
    </row>
    <row r="28" spans="1:80" x14ac:dyDescent="0.2">
      <c r="E28" s="205"/>
    </row>
    <row r="29" spans="1:80" x14ac:dyDescent="0.2">
      <c r="E29" s="205"/>
    </row>
    <row r="30" spans="1:80" x14ac:dyDescent="0.2">
      <c r="E30" s="205"/>
    </row>
    <row r="31" spans="1:80" x14ac:dyDescent="0.2">
      <c r="E31" s="205"/>
    </row>
    <row r="32" spans="1:80" x14ac:dyDescent="0.2">
      <c r="E32" s="205"/>
    </row>
    <row r="33" spans="1:7" x14ac:dyDescent="0.2">
      <c r="E33" s="205"/>
    </row>
    <row r="34" spans="1:7" x14ac:dyDescent="0.2">
      <c r="E34" s="205"/>
    </row>
    <row r="35" spans="1:7" x14ac:dyDescent="0.2">
      <c r="E35" s="205"/>
    </row>
    <row r="36" spans="1:7" x14ac:dyDescent="0.2">
      <c r="E36" s="205"/>
    </row>
    <row r="37" spans="1:7" x14ac:dyDescent="0.2">
      <c r="E37" s="205"/>
    </row>
    <row r="38" spans="1:7" x14ac:dyDescent="0.2">
      <c r="E38" s="205"/>
    </row>
    <row r="39" spans="1:7" x14ac:dyDescent="0.2">
      <c r="E39" s="205"/>
    </row>
    <row r="40" spans="1:7" x14ac:dyDescent="0.2">
      <c r="E40" s="205"/>
    </row>
    <row r="41" spans="1:7" x14ac:dyDescent="0.2">
      <c r="E41" s="205"/>
    </row>
    <row r="42" spans="1:7" x14ac:dyDescent="0.2">
      <c r="E42" s="205"/>
    </row>
    <row r="43" spans="1:7" x14ac:dyDescent="0.2">
      <c r="E43" s="205"/>
    </row>
    <row r="44" spans="1:7" x14ac:dyDescent="0.2">
      <c r="E44" s="205"/>
    </row>
    <row r="45" spans="1:7" x14ac:dyDescent="0.2">
      <c r="E45" s="205"/>
    </row>
    <row r="46" spans="1:7" x14ac:dyDescent="0.2">
      <c r="E46" s="205"/>
    </row>
    <row r="47" spans="1:7" x14ac:dyDescent="0.2">
      <c r="E47" s="205"/>
    </row>
    <row r="48" spans="1:7" x14ac:dyDescent="0.2">
      <c r="A48" s="247"/>
      <c r="B48" s="247"/>
      <c r="C48" s="247"/>
      <c r="D48" s="247"/>
      <c r="E48" s="247"/>
      <c r="F48" s="247"/>
      <c r="G48" s="247"/>
    </row>
    <row r="49" spans="1:7" x14ac:dyDescent="0.2">
      <c r="A49" s="247"/>
      <c r="B49" s="247"/>
      <c r="C49" s="247"/>
      <c r="D49" s="247"/>
      <c r="E49" s="247"/>
      <c r="F49" s="247"/>
      <c r="G49" s="247"/>
    </row>
    <row r="50" spans="1:7" x14ac:dyDescent="0.2">
      <c r="A50" s="247"/>
      <c r="B50" s="247"/>
      <c r="C50" s="247"/>
      <c r="D50" s="247"/>
      <c r="E50" s="247"/>
      <c r="F50" s="247"/>
      <c r="G50" s="247"/>
    </row>
    <row r="51" spans="1:7" x14ac:dyDescent="0.2">
      <c r="A51" s="247"/>
      <c r="B51" s="247"/>
      <c r="C51" s="247"/>
      <c r="D51" s="247"/>
      <c r="E51" s="247"/>
      <c r="F51" s="247"/>
      <c r="G51" s="247"/>
    </row>
    <row r="52" spans="1:7" x14ac:dyDescent="0.2">
      <c r="E52" s="205"/>
    </row>
    <row r="53" spans="1:7" x14ac:dyDescent="0.2">
      <c r="E53" s="205"/>
    </row>
    <row r="54" spans="1:7" x14ac:dyDescent="0.2">
      <c r="E54" s="205"/>
    </row>
    <row r="55" spans="1:7" x14ac:dyDescent="0.2">
      <c r="E55" s="205"/>
    </row>
    <row r="56" spans="1:7" x14ac:dyDescent="0.2">
      <c r="E56" s="205"/>
    </row>
    <row r="57" spans="1:7" x14ac:dyDescent="0.2">
      <c r="E57" s="205"/>
    </row>
    <row r="58" spans="1:7" x14ac:dyDescent="0.2">
      <c r="E58" s="205"/>
    </row>
    <row r="59" spans="1:7" x14ac:dyDescent="0.2">
      <c r="E59" s="205"/>
    </row>
    <row r="60" spans="1:7" x14ac:dyDescent="0.2">
      <c r="E60" s="205"/>
    </row>
    <row r="61" spans="1:7" x14ac:dyDescent="0.2">
      <c r="E61" s="205"/>
    </row>
    <row r="62" spans="1:7" x14ac:dyDescent="0.2">
      <c r="E62" s="205"/>
    </row>
    <row r="63" spans="1:7" x14ac:dyDescent="0.2">
      <c r="E63" s="205"/>
    </row>
    <row r="64" spans="1:7" x14ac:dyDescent="0.2">
      <c r="E64" s="205"/>
    </row>
    <row r="65" spans="5:5" x14ac:dyDescent="0.2">
      <c r="E65" s="205"/>
    </row>
    <row r="66" spans="5:5" x14ac:dyDescent="0.2">
      <c r="E66" s="205"/>
    </row>
    <row r="67" spans="5:5" x14ac:dyDescent="0.2">
      <c r="E67" s="205"/>
    </row>
    <row r="68" spans="5:5" x14ac:dyDescent="0.2">
      <c r="E68" s="205"/>
    </row>
    <row r="69" spans="5:5" x14ac:dyDescent="0.2">
      <c r="E69" s="205"/>
    </row>
    <row r="70" spans="5:5" x14ac:dyDescent="0.2">
      <c r="E70" s="205"/>
    </row>
    <row r="71" spans="5:5" x14ac:dyDescent="0.2">
      <c r="E71" s="205"/>
    </row>
    <row r="72" spans="5:5" x14ac:dyDescent="0.2">
      <c r="E72" s="205"/>
    </row>
    <row r="73" spans="5:5" x14ac:dyDescent="0.2">
      <c r="E73" s="205"/>
    </row>
    <row r="74" spans="5:5" x14ac:dyDescent="0.2">
      <c r="E74" s="205"/>
    </row>
    <row r="75" spans="5:5" x14ac:dyDescent="0.2">
      <c r="E75" s="205"/>
    </row>
    <row r="76" spans="5:5" x14ac:dyDescent="0.2">
      <c r="E76" s="205"/>
    </row>
    <row r="77" spans="5:5" x14ac:dyDescent="0.2">
      <c r="E77" s="205"/>
    </row>
    <row r="78" spans="5:5" x14ac:dyDescent="0.2">
      <c r="E78" s="205"/>
    </row>
    <row r="79" spans="5:5" x14ac:dyDescent="0.2">
      <c r="E79" s="205"/>
    </row>
    <row r="80" spans="5:5" x14ac:dyDescent="0.2">
      <c r="E80" s="205"/>
    </row>
    <row r="81" spans="1:7" x14ac:dyDescent="0.2">
      <c r="E81" s="205"/>
    </row>
    <row r="82" spans="1:7" x14ac:dyDescent="0.2">
      <c r="E82" s="205"/>
    </row>
    <row r="83" spans="1:7" x14ac:dyDescent="0.2">
      <c r="A83" s="258"/>
      <c r="B83" s="258"/>
    </row>
    <row r="84" spans="1:7" x14ac:dyDescent="0.2">
      <c r="A84" s="247"/>
      <c r="B84" s="247"/>
      <c r="C84" s="259"/>
      <c r="D84" s="259"/>
      <c r="E84" s="260"/>
      <c r="F84" s="259"/>
      <c r="G84" s="261"/>
    </row>
    <row r="85" spans="1:7" x14ac:dyDescent="0.2">
      <c r="A85" s="262"/>
      <c r="B85" s="262"/>
      <c r="C85" s="247"/>
      <c r="D85" s="247"/>
      <c r="E85" s="263"/>
      <c r="F85" s="247"/>
      <c r="G85" s="247"/>
    </row>
    <row r="86" spans="1:7" x14ac:dyDescent="0.2">
      <c r="A86" s="247"/>
      <c r="B86" s="247"/>
      <c r="C86" s="247"/>
      <c r="D86" s="247"/>
      <c r="E86" s="263"/>
      <c r="F86" s="247"/>
      <c r="G86" s="247"/>
    </row>
    <row r="87" spans="1:7" x14ac:dyDescent="0.2">
      <c r="A87" s="247"/>
      <c r="B87" s="247"/>
      <c r="C87" s="247"/>
      <c r="D87" s="247"/>
      <c r="E87" s="263"/>
      <c r="F87" s="247"/>
      <c r="G87" s="247"/>
    </row>
    <row r="88" spans="1:7" x14ac:dyDescent="0.2">
      <c r="A88" s="247"/>
      <c r="B88" s="247"/>
      <c r="C88" s="247"/>
      <c r="D88" s="247"/>
      <c r="E88" s="263"/>
      <c r="F88" s="247"/>
      <c r="G88" s="247"/>
    </row>
    <row r="89" spans="1:7" x14ac:dyDescent="0.2">
      <c r="A89" s="247"/>
      <c r="B89" s="247"/>
      <c r="C89" s="247"/>
      <c r="D89" s="247"/>
      <c r="E89" s="263"/>
      <c r="F89" s="247"/>
      <c r="G89" s="247"/>
    </row>
    <row r="90" spans="1:7" x14ac:dyDescent="0.2">
      <c r="A90" s="247"/>
      <c r="B90" s="247"/>
      <c r="C90" s="247"/>
      <c r="D90" s="247"/>
      <c r="E90" s="263"/>
      <c r="F90" s="247"/>
      <c r="G90" s="247"/>
    </row>
    <row r="91" spans="1:7" x14ac:dyDescent="0.2">
      <c r="A91" s="247"/>
      <c r="B91" s="247"/>
      <c r="C91" s="247"/>
      <c r="D91" s="247"/>
      <c r="E91" s="263"/>
      <c r="F91" s="247"/>
      <c r="G91" s="247"/>
    </row>
    <row r="92" spans="1:7" x14ac:dyDescent="0.2">
      <c r="A92" s="247"/>
      <c r="B92" s="247"/>
      <c r="C92" s="247"/>
      <c r="D92" s="247"/>
      <c r="E92" s="263"/>
      <c r="F92" s="247"/>
      <c r="G92" s="247"/>
    </row>
    <row r="93" spans="1:7" x14ac:dyDescent="0.2">
      <c r="A93" s="247"/>
      <c r="B93" s="247"/>
      <c r="C93" s="247"/>
      <c r="D93" s="247"/>
      <c r="E93" s="263"/>
      <c r="F93" s="247"/>
      <c r="G93" s="247"/>
    </row>
    <row r="94" spans="1:7" x14ac:dyDescent="0.2">
      <c r="A94" s="247"/>
      <c r="B94" s="247"/>
      <c r="C94" s="247"/>
      <c r="D94" s="247"/>
      <c r="E94" s="263"/>
      <c r="F94" s="247"/>
      <c r="G94" s="247"/>
    </row>
    <row r="95" spans="1:7" x14ac:dyDescent="0.2">
      <c r="A95" s="247"/>
      <c r="B95" s="247"/>
      <c r="C95" s="247"/>
      <c r="D95" s="247"/>
      <c r="E95" s="263"/>
      <c r="F95" s="247"/>
      <c r="G95" s="247"/>
    </row>
    <row r="96" spans="1:7" x14ac:dyDescent="0.2">
      <c r="A96" s="247"/>
      <c r="B96" s="247"/>
      <c r="C96" s="247"/>
      <c r="D96" s="247"/>
      <c r="E96" s="263"/>
      <c r="F96" s="247"/>
      <c r="G96" s="247"/>
    </row>
    <row r="97" spans="1:7" x14ac:dyDescent="0.2">
      <c r="A97" s="247"/>
      <c r="B97" s="247"/>
      <c r="C97" s="247"/>
      <c r="D97" s="247"/>
      <c r="E97" s="263"/>
      <c r="F97" s="247"/>
      <c r="G97" s="247"/>
    </row>
  </sheetData>
  <mergeCells count="8">
    <mergeCell ref="C10:G10"/>
    <mergeCell ref="C11:D11"/>
    <mergeCell ref="C13:G13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BE51"/>
  <sheetViews>
    <sheetView topLeftCell="A16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0" t="s">
        <v>29</v>
      </c>
      <c r="B1" s="71"/>
      <c r="C1" s="71"/>
      <c r="D1" s="71"/>
      <c r="E1" s="71"/>
      <c r="F1" s="71"/>
      <c r="G1" s="71"/>
    </row>
    <row r="2" spans="1:57" ht="12.75" customHeight="1" x14ac:dyDescent="0.2">
      <c r="A2" s="72" t="s">
        <v>30</v>
      </c>
      <c r="B2" s="73"/>
      <c r="C2" s="74" t="s">
        <v>838</v>
      </c>
      <c r="D2" s="74" t="s">
        <v>839</v>
      </c>
      <c r="E2" s="75"/>
      <c r="F2" s="76" t="s">
        <v>31</v>
      </c>
      <c r="G2" s="77" t="str">
        <f>'01 RO 01 KL'!G2</f>
        <v>801 31 13</v>
      </c>
    </row>
    <row r="3" spans="1:57" ht="3" hidden="1" customHeight="1" x14ac:dyDescent="0.2">
      <c r="A3" s="78"/>
      <c r="B3" s="79"/>
      <c r="C3" s="80"/>
      <c r="D3" s="80"/>
      <c r="E3" s="81"/>
      <c r="F3" s="82"/>
      <c r="G3" s="85">
        <f>'01 RO 01 KL'!G3</f>
        <v>0</v>
      </c>
    </row>
    <row r="4" spans="1:57" ht="12" customHeight="1" x14ac:dyDescent="0.2">
      <c r="A4" s="84" t="s">
        <v>32</v>
      </c>
      <c r="B4" s="79"/>
      <c r="C4" s="80"/>
      <c r="D4" s="80"/>
      <c r="E4" s="81"/>
      <c r="F4" s="82" t="s">
        <v>33</v>
      </c>
      <c r="G4" s="85" t="str">
        <f>'01 RO 01 KL'!G4</f>
        <v>45.21.15</v>
      </c>
    </row>
    <row r="5" spans="1:57" ht="12.95" customHeight="1" x14ac:dyDescent="0.2">
      <c r="A5" s="86" t="s">
        <v>100</v>
      </c>
      <c r="B5" s="87"/>
      <c r="C5" s="88" t="s">
        <v>101</v>
      </c>
      <c r="D5" s="89"/>
      <c r="E5" s="87"/>
      <c r="F5" s="82" t="s">
        <v>34</v>
      </c>
      <c r="G5" s="83" t="s">
        <v>103</v>
      </c>
    </row>
    <row r="6" spans="1:57" ht="12.95" customHeight="1" x14ac:dyDescent="0.2">
      <c r="A6" s="84" t="s">
        <v>35</v>
      </c>
      <c r="B6" s="79"/>
      <c r="C6" s="80"/>
      <c r="D6" s="80"/>
      <c r="E6" s="81"/>
      <c r="F6" s="90" t="s">
        <v>36</v>
      </c>
      <c r="G6" s="91">
        <v>0</v>
      </c>
      <c r="O6" s="92"/>
    </row>
    <row r="7" spans="1:57" ht="12.95" customHeight="1" x14ac:dyDescent="0.2">
      <c r="A7" s="93"/>
      <c r="B7" s="94"/>
      <c r="C7" s="268" t="s">
        <v>99</v>
      </c>
      <c r="D7" s="95"/>
      <c r="E7" s="95"/>
      <c r="F7" s="96" t="s">
        <v>37</v>
      </c>
      <c r="G7" s="91">
        <f>IF(G6=0,,ROUND((F30+F32)/G6,1))</f>
        <v>0</v>
      </c>
    </row>
    <row r="8" spans="1:57" x14ac:dyDescent="0.2">
      <c r="A8" s="97" t="s">
        <v>38</v>
      </c>
      <c r="B8" s="82"/>
      <c r="C8" s="319" t="s">
        <v>610</v>
      </c>
      <c r="D8" s="319"/>
      <c r="E8" s="320"/>
      <c r="F8" s="98" t="s">
        <v>39</v>
      </c>
      <c r="G8" s="99"/>
      <c r="H8" s="100"/>
      <c r="I8" s="101"/>
    </row>
    <row r="9" spans="1:57" x14ac:dyDescent="0.2">
      <c r="A9" s="97" t="s">
        <v>40</v>
      </c>
      <c r="B9" s="82"/>
      <c r="C9" s="319"/>
      <c r="D9" s="319"/>
      <c r="E9" s="320"/>
      <c r="F9" s="82"/>
      <c r="G9" s="102"/>
      <c r="H9" s="103"/>
    </row>
    <row r="10" spans="1:57" x14ac:dyDescent="0.2">
      <c r="A10" s="97" t="s">
        <v>41</v>
      </c>
      <c r="B10" s="82"/>
      <c r="C10" s="319" t="s">
        <v>609</v>
      </c>
      <c r="D10" s="319"/>
      <c r="E10" s="319"/>
      <c r="F10" s="104"/>
      <c r="G10" s="105"/>
      <c r="H10" s="106"/>
    </row>
    <row r="11" spans="1:57" ht="13.5" customHeight="1" x14ac:dyDescent="0.2">
      <c r="A11" s="97" t="s">
        <v>42</v>
      </c>
      <c r="B11" s="82"/>
      <c r="C11" s="319"/>
      <c r="D11" s="319"/>
      <c r="E11" s="319"/>
      <c r="F11" s="107" t="s">
        <v>43</v>
      </c>
      <c r="G11" s="108"/>
      <c r="H11" s="103"/>
      <c r="BA11" s="109"/>
      <c r="BB11" s="109"/>
      <c r="BC11" s="109"/>
      <c r="BD11" s="109"/>
      <c r="BE11" s="109"/>
    </row>
    <row r="12" spans="1:57" ht="12.75" customHeight="1" x14ac:dyDescent="0.2">
      <c r="A12" s="110" t="s">
        <v>44</v>
      </c>
      <c r="B12" s="79"/>
      <c r="C12" s="321"/>
      <c r="D12" s="321"/>
      <c r="E12" s="321"/>
      <c r="F12" s="111" t="s">
        <v>45</v>
      </c>
      <c r="G12" s="112"/>
      <c r="H12" s="103"/>
    </row>
    <row r="13" spans="1:57" ht="28.5" customHeight="1" thickBot="1" x14ac:dyDescent="0.25">
      <c r="A13" s="113" t="s">
        <v>46</v>
      </c>
      <c r="B13" s="114"/>
      <c r="C13" s="114"/>
      <c r="D13" s="114"/>
      <c r="E13" s="115"/>
      <c r="F13" s="115"/>
      <c r="G13" s="116"/>
      <c r="H13" s="103"/>
    </row>
    <row r="14" spans="1:57" ht="17.25" customHeight="1" thickBot="1" x14ac:dyDescent="0.25">
      <c r="A14" s="117" t="s">
        <v>47</v>
      </c>
      <c r="B14" s="118"/>
      <c r="C14" s="119"/>
      <c r="D14" s="120" t="s">
        <v>48</v>
      </c>
      <c r="E14" s="121"/>
      <c r="F14" s="121"/>
      <c r="G14" s="119"/>
    </row>
    <row r="15" spans="1:57" ht="15.95" customHeight="1" x14ac:dyDescent="0.2">
      <c r="A15" s="122"/>
      <c r="B15" s="123" t="s">
        <v>49</v>
      </c>
      <c r="C15" s="124">
        <f>'01 RO 05 Rek'!E12</f>
        <v>0</v>
      </c>
      <c r="D15" s="125" t="str">
        <f>'01 RO 05 Rek'!A17</f>
        <v>Ztížené výrobní podmínky</v>
      </c>
      <c r="E15" s="126"/>
      <c r="F15" s="127"/>
      <c r="G15" s="124">
        <f>'01 RO 05 Rek'!I17</f>
        <v>0</v>
      </c>
    </row>
    <row r="16" spans="1:57" ht="15.95" customHeight="1" x14ac:dyDescent="0.2">
      <c r="A16" s="122" t="s">
        <v>50</v>
      </c>
      <c r="B16" s="123" t="s">
        <v>51</v>
      </c>
      <c r="C16" s="124">
        <f>'01 RO 05 Rek'!F12</f>
        <v>0</v>
      </c>
      <c r="D16" s="78" t="str">
        <f>'01 RO 05 Rek'!A18</f>
        <v>Oborová přirážka</v>
      </c>
      <c r="E16" s="128"/>
      <c r="F16" s="129"/>
      <c r="G16" s="124">
        <f>'01 RO 05 Rek'!I18</f>
        <v>0</v>
      </c>
    </row>
    <row r="17" spans="1:7" ht="15.95" customHeight="1" x14ac:dyDescent="0.2">
      <c r="A17" s="122" t="s">
        <v>52</v>
      </c>
      <c r="B17" s="123" t="s">
        <v>53</v>
      </c>
      <c r="C17" s="124">
        <f>'01 RO 05 Rek'!H12</f>
        <v>0</v>
      </c>
      <c r="D17" s="78" t="str">
        <f>'01 RO 05 Rek'!A19</f>
        <v>Přesun stavebních kapacit</v>
      </c>
      <c r="E17" s="128"/>
      <c r="F17" s="129"/>
      <c r="G17" s="124">
        <f>'01 RO 05 Rek'!I19</f>
        <v>0</v>
      </c>
    </row>
    <row r="18" spans="1:7" ht="15.95" customHeight="1" x14ac:dyDescent="0.2">
      <c r="A18" s="130" t="s">
        <v>54</v>
      </c>
      <c r="B18" s="131" t="s">
        <v>55</v>
      </c>
      <c r="C18" s="124">
        <f>'01 RO 05 Rek'!G12</f>
        <v>0</v>
      </c>
      <c r="D18" s="78" t="str">
        <f>'01 RO 05 Rek'!A20</f>
        <v>Mimostaveništní doprava</v>
      </c>
      <c r="E18" s="128"/>
      <c r="F18" s="129"/>
      <c r="G18" s="124">
        <f>'01 RO 05 Rek'!I20</f>
        <v>0</v>
      </c>
    </row>
    <row r="19" spans="1:7" ht="15.95" customHeight="1" x14ac:dyDescent="0.2">
      <c r="A19" s="132" t="s">
        <v>56</v>
      </c>
      <c r="B19" s="123"/>
      <c r="C19" s="124">
        <f>SUM(C15:C18)</f>
        <v>0</v>
      </c>
      <c r="D19" s="78" t="str">
        <f>'01 RO 05 Rek'!A21</f>
        <v>Zařízení staveniště</v>
      </c>
      <c r="E19" s="128"/>
      <c r="F19" s="129"/>
      <c r="G19" s="124">
        <f>'01 RO 05 Rek'!I21</f>
        <v>0</v>
      </c>
    </row>
    <row r="20" spans="1:7" ht="15.95" customHeight="1" x14ac:dyDescent="0.2">
      <c r="A20" s="132"/>
      <c r="B20" s="123"/>
      <c r="C20" s="124"/>
      <c r="D20" s="78" t="str">
        <f>'01 RO 05 Rek'!A22</f>
        <v>Provoz investora</v>
      </c>
      <c r="E20" s="128"/>
      <c r="F20" s="129"/>
      <c r="G20" s="124">
        <f>'01 RO 05 Rek'!I22</f>
        <v>0</v>
      </c>
    </row>
    <row r="21" spans="1:7" ht="15.95" customHeight="1" x14ac:dyDescent="0.2">
      <c r="A21" s="132" t="s">
        <v>28</v>
      </c>
      <c r="B21" s="123"/>
      <c r="C21" s="124">
        <f>'01 RO 05 Rek'!I12</f>
        <v>0</v>
      </c>
      <c r="D21" s="78" t="str">
        <f>'01 RO 05 Rek'!A23</f>
        <v>Kompletační činnost (IČD)</v>
      </c>
      <c r="E21" s="128"/>
      <c r="F21" s="129"/>
      <c r="G21" s="124">
        <f>'01 RO 05 Rek'!I23</f>
        <v>0</v>
      </c>
    </row>
    <row r="22" spans="1:7" ht="15.95" customHeight="1" x14ac:dyDescent="0.2">
      <c r="A22" s="133" t="s">
        <v>57</v>
      </c>
      <c r="B22" s="103"/>
      <c r="C22" s="124">
        <f>C19+C21</f>
        <v>0</v>
      </c>
      <c r="D22" s="78" t="s">
        <v>58</v>
      </c>
      <c r="E22" s="128"/>
      <c r="F22" s="129"/>
      <c r="G22" s="124">
        <f>G23-SUM(G15:G21)</f>
        <v>0</v>
      </c>
    </row>
    <row r="23" spans="1:7" ht="15.95" customHeight="1" thickBot="1" x14ac:dyDescent="0.25">
      <c r="A23" s="317" t="s">
        <v>59</v>
      </c>
      <c r="B23" s="318"/>
      <c r="C23" s="134">
        <f>C22+G23</f>
        <v>0</v>
      </c>
      <c r="D23" s="135" t="s">
        <v>60</v>
      </c>
      <c r="E23" s="136"/>
      <c r="F23" s="137"/>
      <c r="G23" s="124">
        <f>'01 RO 05 Rek'!H25</f>
        <v>0</v>
      </c>
    </row>
    <row r="24" spans="1:7" x14ac:dyDescent="0.2">
      <c r="A24" s="138" t="s">
        <v>61</v>
      </c>
      <c r="B24" s="139"/>
      <c r="C24" s="140"/>
      <c r="D24" s="139" t="s">
        <v>62</v>
      </c>
      <c r="E24" s="139"/>
      <c r="F24" s="141" t="s">
        <v>63</v>
      </c>
      <c r="G24" s="142"/>
    </row>
    <row r="25" spans="1:7" x14ac:dyDescent="0.2">
      <c r="A25" s="133" t="s">
        <v>64</v>
      </c>
      <c r="B25" s="103"/>
      <c r="C25" s="143"/>
      <c r="D25" s="103" t="s">
        <v>64</v>
      </c>
      <c r="F25" s="144" t="s">
        <v>64</v>
      </c>
      <c r="G25" s="145"/>
    </row>
    <row r="26" spans="1:7" ht="37.5" customHeight="1" x14ac:dyDescent="0.2">
      <c r="A26" s="133" t="s">
        <v>65</v>
      </c>
      <c r="B26" s="146"/>
      <c r="C26" s="143"/>
      <c r="D26" s="103" t="s">
        <v>65</v>
      </c>
      <c r="F26" s="144" t="s">
        <v>65</v>
      </c>
      <c r="G26" s="145"/>
    </row>
    <row r="27" spans="1:7" x14ac:dyDescent="0.2">
      <c r="A27" s="133"/>
      <c r="B27" s="147"/>
      <c r="C27" s="143"/>
      <c r="D27" s="103"/>
      <c r="F27" s="144"/>
      <c r="G27" s="145"/>
    </row>
    <row r="28" spans="1:7" x14ac:dyDescent="0.2">
      <c r="A28" s="133" t="s">
        <v>66</v>
      </c>
      <c r="B28" s="103"/>
      <c r="C28" s="143"/>
      <c r="D28" s="144" t="s">
        <v>67</v>
      </c>
      <c r="E28" s="143"/>
      <c r="F28" s="148" t="s">
        <v>67</v>
      </c>
      <c r="G28" s="145"/>
    </row>
    <row r="29" spans="1:7" ht="69" customHeight="1" x14ac:dyDescent="0.2">
      <c r="A29" s="133"/>
      <c r="B29" s="103"/>
      <c r="C29" s="149"/>
      <c r="D29" s="150"/>
      <c r="E29" s="149"/>
      <c r="F29" s="103"/>
      <c r="G29" s="145"/>
    </row>
    <row r="30" spans="1:7" x14ac:dyDescent="0.2">
      <c r="A30" s="151" t="s">
        <v>12</v>
      </c>
      <c r="B30" s="152"/>
      <c r="C30" s="153">
        <v>21</v>
      </c>
      <c r="D30" s="152" t="s">
        <v>68</v>
      </c>
      <c r="E30" s="154"/>
      <c r="F30" s="312">
        <f>C23-F32</f>
        <v>0</v>
      </c>
      <c r="G30" s="313"/>
    </row>
    <row r="31" spans="1:7" x14ac:dyDescent="0.2">
      <c r="A31" s="151" t="s">
        <v>69</v>
      </c>
      <c r="B31" s="152"/>
      <c r="C31" s="153">
        <f>C30</f>
        <v>21</v>
      </c>
      <c r="D31" s="152" t="s">
        <v>70</v>
      </c>
      <c r="E31" s="154"/>
      <c r="F31" s="312">
        <f>ROUND(PRODUCT(F30,C31/100),0)</f>
        <v>0</v>
      </c>
      <c r="G31" s="313"/>
    </row>
    <row r="32" spans="1:7" x14ac:dyDescent="0.2">
      <c r="A32" s="151" t="s">
        <v>12</v>
      </c>
      <c r="B32" s="152"/>
      <c r="C32" s="153">
        <v>0</v>
      </c>
      <c r="D32" s="152" t="s">
        <v>70</v>
      </c>
      <c r="E32" s="154"/>
      <c r="F32" s="312">
        <v>0</v>
      </c>
      <c r="G32" s="313"/>
    </row>
    <row r="33" spans="1:8" x14ac:dyDescent="0.2">
      <c r="A33" s="151" t="s">
        <v>69</v>
      </c>
      <c r="B33" s="155"/>
      <c r="C33" s="156">
        <f>C32</f>
        <v>0</v>
      </c>
      <c r="D33" s="152" t="s">
        <v>70</v>
      </c>
      <c r="E33" s="129"/>
      <c r="F33" s="312">
        <f>ROUND(PRODUCT(F32,C33/100),0)</f>
        <v>0</v>
      </c>
      <c r="G33" s="313"/>
    </row>
    <row r="34" spans="1:8" s="160" customFormat="1" ht="19.5" customHeight="1" thickBot="1" x14ac:dyDescent="0.3">
      <c r="A34" s="157" t="s">
        <v>71</v>
      </c>
      <c r="B34" s="158"/>
      <c r="C34" s="158"/>
      <c r="D34" s="158"/>
      <c r="E34" s="159"/>
      <c r="F34" s="314">
        <f>ROUND(SUM(F30:F33),0)</f>
        <v>0</v>
      </c>
      <c r="G34" s="315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43"/>
      <c r="C37" s="343"/>
      <c r="D37" s="343"/>
      <c r="E37" s="343"/>
      <c r="F37" s="343"/>
      <c r="G37" s="343"/>
      <c r="H37" s="1" t="s">
        <v>2</v>
      </c>
    </row>
    <row r="38" spans="1:8" ht="12.75" customHeight="1" x14ac:dyDescent="0.2">
      <c r="A38" s="161"/>
      <c r="B38" s="343"/>
      <c r="C38" s="343"/>
      <c r="D38" s="343"/>
      <c r="E38" s="343"/>
      <c r="F38" s="343"/>
      <c r="G38" s="343"/>
      <c r="H38" s="1" t="s">
        <v>2</v>
      </c>
    </row>
    <row r="39" spans="1:8" x14ac:dyDescent="0.2">
      <c r="A39" s="161"/>
      <c r="B39" s="343"/>
      <c r="C39" s="343"/>
      <c r="D39" s="343"/>
      <c r="E39" s="343"/>
      <c r="F39" s="343"/>
      <c r="G39" s="343"/>
      <c r="H39" s="1" t="s">
        <v>2</v>
      </c>
    </row>
    <row r="40" spans="1:8" x14ac:dyDescent="0.2">
      <c r="A40" s="161"/>
      <c r="B40" s="343"/>
      <c r="C40" s="343"/>
      <c r="D40" s="343"/>
      <c r="E40" s="343"/>
      <c r="F40" s="343"/>
      <c r="G40" s="343"/>
      <c r="H40" s="1" t="s">
        <v>2</v>
      </c>
    </row>
    <row r="41" spans="1:8" x14ac:dyDescent="0.2">
      <c r="A41" s="161"/>
      <c r="B41" s="343"/>
      <c r="C41" s="343"/>
      <c r="D41" s="343"/>
      <c r="E41" s="343"/>
      <c r="F41" s="343"/>
      <c r="G41" s="343"/>
      <c r="H41" s="1" t="s">
        <v>2</v>
      </c>
    </row>
    <row r="42" spans="1:8" x14ac:dyDescent="0.2">
      <c r="A42" s="161"/>
      <c r="B42" s="343"/>
      <c r="C42" s="343"/>
      <c r="D42" s="343"/>
      <c r="E42" s="343"/>
      <c r="F42" s="343"/>
      <c r="G42" s="343"/>
      <c r="H42" s="1" t="s">
        <v>2</v>
      </c>
    </row>
    <row r="43" spans="1:8" x14ac:dyDescent="0.2">
      <c r="A43" s="161"/>
      <c r="B43" s="343"/>
      <c r="C43" s="343"/>
      <c r="D43" s="343"/>
      <c r="E43" s="343"/>
      <c r="F43" s="343"/>
      <c r="G43" s="343"/>
      <c r="H43" s="1" t="s">
        <v>2</v>
      </c>
    </row>
    <row r="44" spans="1:8" ht="12.75" customHeight="1" x14ac:dyDescent="0.2">
      <c r="A44" s="161"/>
      <c r="B44" s="343"/>
      <c r="C44" s="343"/>
      <c r="D44" s="343"/>
      <c r="E44" s="343"/>
      <c r="F44" s="343"/>
      <c r="G44" s="343"/>
      <c r="H44" s="1" t="s">
        <v>2</v>
      </c>
    </row>
    <row r="45" spans="1:8" ht="12.75" customHeight="1" x14ac:dyDescent="0.2">
      <c r="A45" s="161"/>
      <c r="B45" s="343"/>
      <c r="C45" s="343"/>
      <c r="D45" s="343"/>
      <c r="E45" s="343"/>
      <c r="F45" s="343"/>
      <c r="G45" s="343"/>
      <c r="H45" s="1" t="s">
        <v>2</v>
      </c>
    </row>
    <row r="46" spans="1:8" x14ac:dyDescent="0.2">
      <c r="B46" s="311"/>
      <c r="C46" s="311"/>
      <c r="D46" s="311"/>
      <c r="E46" s="311"/>
      <c r="F46" s="311"/>
      <c r="G46" s="311"/>
    </row>
    <row r="47" spans="1:8" x14ac:dyDescent="0.2">
      <c r="B47" s="311"/>
      <c r="C47" s="311"/>
      <c r="D47" s="311"/>
      <c r="E47" s="311"/>
      <c r="F47" s="311"/>
      <c r="G47" s="311"/>
    </row>
    <row r="48" spans="1:8" x14ac:dyDescent="0.2">
      <c r="B48" s="311"/>
      <c r="C48" s="311"/>
      <c r="D48" s="311"/>
      <c r="E48" s="311"/>
      <c r="F48" s="311"/>
      <c r="G48" s="311"/>
    </row>
    <row r="49" spans="2:7" x14ac:dyDescent="0.2">
      <c r="B49" s="311"/>
      <c r="C49" s="311"/>
      <c r="D49" s="311"/>
      <c r="E49" s="311"/>
      <c r="F49" s="311"/>
      <c r="G49" s="311"/>
    </row>
    <row r="50" spans="2:7" x14ac:dyDescent="0.2">
      <c r="B50" s="311"/>
      <c r="C50" s="311"/>
      <c r="D50" s="311"/>
      <c r="E50" s="311"/>
      <c r="F50" s="311"/>
      <c r="G50" s="311"/>
    </row>
    <row r="51" spans="2:7" x14ac:dyDescent="0.2">
      <c r="B51" s="311"/>
      <c r="C51" s="311"/>
      <c r="D51" s="311"/>
      <c r="E51" s="311"/>
      <c r="F51" s="311"/>
      <c r="G51" s="311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BE76"/>
  <sheetViews>
    <sheetView workbookViewId="0">
      <selection activeCell="G17" sqref="G17:G24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22" t="s">
        <v>3</v>
      </c>
      <c r="B1" s="323"/>
      <c r="C1" s="162" t="s">
        <v>99</v>
      </c>
      <c r="D1" s="163"/>
      <c r="E1" s="164"/>
      <c r="F1" s="163"/>
      <c r="G1" s="269" t="s">
        <v>73</v>
      </c>
      <c r="H1" s="270" t="s">
        <v>838</v>
      </c>
      <c r="I1" s="271"/>
    </row>
    <row r="2" spans="1:57" ht="13.5" thickBot="1" x14ac:dyDescent="0.25">
      <c r="A2" s="324" t="s">
        <v>74</v>
      </c>
      <c r="B2" s="325"/>
      <c r="C2" s="165" t="s">
        <v>102</v>
      </c>
      <c r="D2" s="166"/>
      <c r="E2" s="167"/>
      <c r="F2" s="166"/>
      <c r="G2" s="326" t="s">
        <v>839</v>
      </c>
      <c r="H2" s="327"/>
      <c r="I2" s="328"/>
    </row>
    <row r="3" spans="1:57" ht="13.5" thickTop="1" x14ac:dyDescent="0.2">
      <c r="F3" s="103"/>
    </row>
    <row r="4" spans="1:57" ht="19.5" customHeight="1" x14ac:dyDescent="0.25">
      <c r="A4" s="168" t="s">
        <v>75</v>
      </c>
      <c r="B4" s="169"/>
      <c r="C4" s="169"/>
      <c r="D4" s="169"/>
      <c r="E4" s="170"/>
      <c r="F4" s="169"/>
      <c r="G4" s="169"/>
      <c r="H4" s="169"/>
      <c r="I4" s="169"/>
    </row>
    <row r="5" spans="1:57" ht="13.5" thickBot="1" x14ac:dyDescent="0.25"/>
    <row r="6" spans="1:57" s="103" customFormat="1" ht="13.5" thickBot="1" x14ac:dyDescent="0.25">
      <c r="A6" s="171"/>
      <c r="B6" s="172" t="s">
        <v>76</v>
      </c>
      <c r="C6" s="172"/>
      <c r="D6" s="173"/>
      <c r="E6" s="174" t="s">
        <v>24</v>
      </c>
      <c r="F6" s="175" t="s">
        <v>25</v>
      </c>
      <c r="G6" s="175" t="s">
        <v>26</v>
      </c>
      <c r="H6" s="175" t="s">
        <v>27</v>
      </c>
      <c r="I6" s="176" t="s">
        <v>28</v>
      </c>
    </row>
    <row r="7" spans="1:57" s="103" customFormat="1" x14ac:dyDescent="0.2">
      <c r="A7" s="264" t="str">
        <f>'01 RO 05 Pol'!B7</f>
        <v>95</v>
      </c>
      <c r="B7" s="51" t="str">
        <f>'01 RO 05 Pol'!C7</f>
        <v>Dokončovací konstrukce na pozemních stavbách</v>
      </c>
      <c r="D7" s="177"/>
      <c r="E7" s="265">
        <f>'01 RO 05 Pol'!BA11</f>
        <v>0</v>
      </c>
      <c r="F7" s="266">
        <f>'01 RO 05 Pol'!BB11</f>
        <v>0</v>
      </c>
      <c r="G7" s="266">
        <f>'01 RO 05 Pol'!BC11</f>
        <v>0</v>
      </c>
      <c r="H7" s="266">
        <f>'01 RO 05 Pol'!BD11</f>
        <v>0</v>
      </c>
      <c r="I7" s="267">
        <f>'01 RO 05 Pol'!BE11</f>
        <v>0</v>
      </c>
    </row>
    <row r="8" spans="1:57" s="103" customFormat="1" x14ac:dyDescent="0.2">
      <c r="A8" s="264" t="str">
        <f>'01 RO 05 Pol'!B12</f>
        <v>713</v>
      </c>
      <c r="B8" s="51" t="str">
        <f>'01 RO 05 Pol'!C12</f>
        <v>Izolace tepelné</v>
      </c>
      <c r="D8" s="177"/>
      <c r="E8" s="265">
        <f>'01 RO 05 Pol'!BA20</f>
        <v>0</v>
      </c>
      <c r="F8" s="266">
        <f>'01 RO 05 Pol'!BB20</f>
        <v>0</v>
      </c>
      <c r="G8" s="266">
        <f>'01 RO 05 Pol'!BC20</f>
        <v>0</v>
      </c>
      <c r="H8" s="266">
        <f>'01 RO 05 Pol'!BD20</f>
        <v>0</v>
      </c>
      <c r="I8" s="267">
        <f>'01 RO 05 Pol'!BE20</f>
        <v>0</v>
      </c>
    </row>
    <row r="9" spans="1:57" s="103" customFormat="1" x14ac:dyDescent="0.2">
      <c r="A9" s="264" t="str">
        <f>'01 RO 05 Pol'!B21</f>
        <v>762</v>
      </c>
      <c r="B9" s="51" t="str">
        <f>'01 RO 05 Pol'!C21</f>
        <v>Konstrukce tesařské</v>
      </c>
      <c r="D9" s="177"/>
      <c r="E9" s="265">
        <f>'01 RO 05 Pol'!BA29</f>
        <v>0</v>
      </c>
      <c r="F9" s="266">
        <f>'01 RO 05 Pol'!BB29</f>
        <v>0</v>
      </c>
      <c r="G9" s="266">
        <f>'01 RO 05 Pol'!BC29</f>
        <v>0</v>
      </c>
      <c r="H9" s="266">
        <f>'01 RO 05 Pol'!BD29</f>
        <v>0</v>
      </c>
      <c r="I9" s="267">
        <f>'01 RO 05 Pol'!BE29</f>
        <v>0</v>
      </c>
    </row>
    <row r="10" spans="1:57" s="103" customFormat="1" x14ac:dyDescent="0.2">
      <c r="A10" s="264" t="str">
        <f>'01 RO 05 Pol'!B30</f>
        <v>767</v>
      </c>
      <c r="B10" s="51" t="str">
        <f>'01 RO 05 Pol'!C30</f>
        <v>Konstrukce zámečnické</v>
      </c>
      <c r="D10" s="177"/>
      <c r="E10" s="265">
        <f>'01 RO 05 Pol'!BA35</f>
        <v>0</v>
      </c>
      <c r="F10" s="266">
        <f>'01 RO 05 Pol'!BB35</f>
        <v>0</v>
      </c>
      <c r="G10" s="266">
        <f>'01 RO 05 Pol'!BC35</f>
        <v>0</v>
      </c>
      <c r="H10" s="266">
        <f>'01 RO 05 Pol'!BD35</f>
        <v>0</v>
      </c>
      <c r="I10" s="267">
        <f>'01 RO 05 Pol'!BE35</f>
        <v>0</v>
      </c>
    </row>
    <row r="11" spans="1:57" s="103" customFormat="1" ht="13.5" thickBot="1" x14ac:dyDescent="0.25">
      <c r="A11" s="264" t="str">
        <f>'01 RO 05 Pol'!B36</f>
        <v>D96</v>
      </c>
      <c r="B11" s="51" t="str">
        <f>'01 RO 05 Pol'!C36</f>
        <v>Přesuny suti a vybouraných hmot</v>
      </c>
      <c r="D11" s="177"/>
      <c r="E11" s="265">
        <f>'01 RO 05 Pol'!BA47</f>
        <v>0</v>
      </c>
      <c r="F11" s="266">
        <f>'01 RO 05 Pol'!BB47</f>
        <v>0</v>
      </c>
      <c r="G11" s="266">
        <f>'01 RO 05 Pol'!BC47</f>
        <v>0</v>
      </c>
      <c r="H11" s="266">
        <f>'01 RO 05 Pol'!BD47</f>
        <v>0</v>
      </c>
      <c r="I11" s="267">
        <f>'01 RO 05 Pol'!BE47</f>
        <v>0</v>
      </c>
    </row>
    <row r="12" spans="1:57" s="13" customFormat="1" ht="13.5" thickBot="1" x14ac:dyDescent="0.25">
      <c r="A12" s="178"/>
      <c r="B12" s="179" t="s">
        <v>77</v>
      </c>
      <c r="C12" s="179"/>
      <c r="D12" s="180"/>
      <c r="E12" s="181">
        <f>SUM(E7:E11)</f>
        <v>0</v>
      </c>
      <c r="F12" s="182">
        <f>SUM(F7:F11)</f>
        <v>0</v>
      </c>
      <c r="G12" s="182">
        <f>SUM(G7:G11)</f>
        <v>0</v>
      </c>
      <c r="H12" s="182">
        <f>SUM(H7:H11)</f>
        <v>0</v>
      </c>
      <c r="I12" s="183">
        <f>SUM(I7:I11)</f>
        <v>0</v>
      </c>
    </row>
    <row r="13" spans="1:57" x14ac:dyDescent="0.2">
      <c r="A13" s="103"/>
      <c r="B13" s="103"/>
      <c r="C13" s="103"/>
      <c r="D13" s="103"/>
      <c r="E13" s="103"/>
      <c r="F13" s="103"/>
      <c r="G13" s="103"/>
      <c r="H13" s="103"/>
      <c r="I13" s="103"/>
    </row>
    <row r="14" spans="1:57" ht="19.5" customHeight="1" x14ac:dyDescent="0.25">
      <c r="A14" s="169" t="s">
        <v>78</v>
      </c>
      <c r="B14" s="169"/>
      <c r="C14" s="169"/>
      <c r="D14" s="169"/>
      <c r="E14" s="169"/>
      <c r="F14" s="169"/>
      <c r="G14" s="184"/>
      <c r="H14" s="169"/>
      <c r="I14" s="169"/>
      <c r="BA14" s="109"/>
      <c r="BB14" s="109"/>
      <c r="BC14" s="109"/>
      <c r="BD14" s="109"/>
      <c r="BE14" s="109"/>
    </row>
    <row r="15" spans="1:57" ht="13.5" thickBot="1" x14ac:dyDescent="0.25"/>
    <row r="16" spans="1:57" x14ac:dyDescent="0.2">
      <c r="A16" s="138" t="s">
        <v>79</v>
      </c>
      <c r="B16" s="139"/>
      <c r="C16" s="139"/>
      <c r="D16" s="185"/>
      <c r="E16" s="186" t="s">
        <v>80</v>
      </c>
      <c r="F16" s="187" t="s">
        <v>13</v>
      </c>
      <c r="G16" s="188" t="s">
        <v>81</v>
      </c>
      <c r="H16" s="189"/>
      <c r="I16" s="190" t="s">
        <v>80</v>
      </c>
    </row>
    <row r="17" spans="1:53" x14ac:dyDescent="0.2">
      <c r="A17" s="132" t="s">
        <v>600</v>
      </c>
      <c r="B17" s="123"/>
      <c r="C17" s="123"/>
      <c r="D17" s="191"/>
      <c r="E17" s="192">
        <v>0</v>
      </c>
      <c r="F17" s="193">
        <v>0</v>
      </c>
      <c r="G17" s="194"/>
      <c r="H17" s="195"/>
      <c r="I17" s="196">
        <f t="shared" ref="I17:I24" si="0">E17+F17*G17/100</f>
        <v>0</v>
      </c>
      <c r="BA17" s="1">
        <v>0</v>
      </c>
    </row>
    <row r="18" spans="1:53" x14ac:dyDescent="0.2">
      <c r="A18" s="132" t="s">
        <v>601</v>
      </c>
      <c r="B18" s="123"/>
      <c r="C18" s="123"/>
      <c r="D18" s="191"/>
      <c r="E18" s="192">
        <v>0</v>
      </c>
      <c r="F18" s="193">
        <v>0</v>
      </c>
      <c r="G18" s="194"/>
      <c r="H18" s="195"/>
      <c r="I18" s="196">
        <f t="shared" si="0"/>
        <v>0</v>
      </c>
      <c r="BA18" s="1">
        <v>0</v>
      </c>
    </row>
    <row r="19" spans="1:53" x14ac:dyDescent="0.2">
      <c r="A19" s="132" t="s">
        <v>602</v>
      </c>
      <c r="B19" s="123"/>
      <c r="C19" s="123"/>
      <c r="D19" s="191"/>
      <c r="E19" s="192">
        <v>0</v>
      </c>
      <c r="F19" s="193">
        <v>0</v>
      </c>
      <c r="G19" s="194"/>
      <c r="H19" s="195"/>
      <c r="I19" s="196">
        <f t="shared" si="0"/>
        <v>0</v>
      </c>
      <c r="BA19" s="1">
        <v>0</v>
      </c>
    </row>
    <row r="20" spans="1:53" x14ac:dyDescent="0.2">
      <c r="A20" s="132" t="s">
        <v>603</v>
      </c>
      <c r="B20" s="123"/>
      <c r="C20" s="123"/>
      <c r="D20" s="191"/>
      <c r="E20" s="192">
        <v>0</v>
      </c>
      <c r="F20" s="193">
        <v>0</v>
      </c>
      <c r="G20" s="194"/>
      <c r="H20" s="195"/>
      <c r="I20" s="196">
        <f t="shared" si="0"/>
        <v>0</v>
      </c>
      <c r="BA20" s="1">
        <v>0</v>
      </c>
    </row>
    <row r="21" spans="1:53" x14ac:dyDescent="0.2">
      <c r="A21" s="132" t="s">
        <v>604</v>
      </c>
      <c r="B21" s="123"/>
      <c r="C21" s="123"/>
      <c r="D21" s="191"/>
      <c r="E21" s="192">
        <v>0</v>
      </c>
      <c r="F21" s="193">
        <v>0</v>
      </c>
      <c r="G21" s="194"/>
      <c r="H21" s="195"/>
      <c r="I21" s="196">
        <f t="shared" si="0"/>
        <v>0</v>
      </c>
      <c r="BA21" s="1">
        <v>1</v>
      </c>
    </row>
    <row r="22" spans="1:53" x14ac:dyDescent="0.2">
      <c r="A22" s="132" t="s">
        <v>605</v>
      </c>
      <c r="B22" s="123"/>
      <c r="C22" s="123"/>
      <c r="D22" s="191"/>
      <c r="E22" s="192">
        <v>0</v>
      </c>
      <c r="F22" s="193">
        <v>0</v>
      </c>
      <c r="G22" s="194"/>
      <c r="H22" s="195"/>
      <c r="I22" s="196">
        <f t="shared" si="0"/>
        <v>0</v>
      </c>
      <c r="BA22" s="1">
        <v>1</v>
      </c>
    </row>
    <row r="23" spans="1:53" x14ac:dyDescent="0.2">
      <c r="A23" s="132" t="s">
        <v>606</v>
      </c>
      <c r="B23" s="123"/>
      <c r="C23" s="123"/>
      <c r="D23" s="191"/>
      <c r="E23" s="192">
        <v>0</v>
      </c>
      <c r="F23" s="193">
        <v>0</v>
      </c>
      <c r="G23" s="194"/>
      <c r="H23" s="195"/>
      <c r="I23" s="196">
        <f t="shared" si="0"/>
        <v>0</v>
      </c>
      <c r="BA23" s="1">
        <v>2</v>
      </c>
    </row>
    <row r="24" spans="1:53" x14ac:dyDescent="0.2">
      <c r="A24" s="132" t="s">
        <v>607</v>
      </c>
      <c r="B24" s="123"/>
      <c r="C24" s="123"/>
      <c r="D24" s="191"/>
      <c r="E24" s="192">
        <v>0</v>
      </c>
      <c r="F24" s="193">
        <v>0</v>
      </c>
      <c r="G24" s="194"/>
      <c r="H24" s="195"/>
      <c r="I24" s="196">
        <f t="shared" si="0"/>
        <v>0</v>
      </c>
      <c r="BA24" s="1">
        <v>2</v>
      </c>
    </row>
    <row r="25" spans="1:53" ht="13.5" thickBot="1" x14ac:dyDescent="0.25">
      <c r="A25" s="197"/>
      <c r="B25" s="198" t="s">
        <v>82</v>
      </c>
      <c r="C25" s="199"/>
      <c r="D25" s="200"/>
      <c r="E25" s="201"/>
      <c r="F25" s="202"/>
      <c r="G25" s="202"/>
      <c r="H25" s="329">
        <f>SUM(I17:I24)</f>
        <v>0</v>
      </c>
      <c r="I25" s="330"/>
    </row>
    <row r="27" spans="1:53" x14ac:dyDescent="0.2">
      <c r="B27" s="13"/>
      <c r="F27" s="203"/>
      <c r="G27" s="204"/>
      <c r="H27" s="204"/>
      <c r="I27" s="37"/>
    </row>
    <row r="28" spans="1:53" x14ac:dyDescent="0.2">
      <c r="F28" s="203"/>
      <c r="G28" s="204"/>
      <c r="H28" s="204"/>
      <c r="I28" s="37"/>
    </row>
    <row r="29" spans="1:53" x14ac:dyDescent="0.2">
      <c r="F29" s="203"/>
      <c r="G29" s="204"/>
      <c r="H29" s="204"/>
      <c r="I29" s="37"/>
    </row>
    <row r="30" spans="1:53" x14ac:dyDescent="0.2">
      <c r="F30" s="203"/>
      <c r="G30" s="204"/>
      <c r="H30" s="204"/>
      <c r="I30" s="37"/>
    </row>
    <row r="31" spans="1:53" x14ac:dyDescent="0.2">
      <c r="F31" s="203"/>
      <c r="G31" s="204"/>
      <c r="H31" s="204"/>
      <c r="I31" s="37"/>
    </row>
    <row r="32" spans="1:53" x14ac:dyDescent="0.2">
      <c r="F32" s="203"/>
      <c r="G32" s="204"/>
      <c r="H32" s="204"/>
      <c r="I32" s="37"/>
    </row>
    <row r="33" spans="6:9" x14ac:dyDescent="0.2">
      <c r="F33" s="203"/>
      <c r="G33" s="204"/>
      <c r="H33" s="204"/>
      <c r="I33" s="37"/>
    </row>
    <row r="34" spans="6:9" x14ac:dyDescent="0.2">
      <c r="F34" s="203"/>
      <c r="G34" s="204"/>
      <c r="H34" s="204"/>
      <c r="I34" s="37"/>
    </row>
    <row r="35" spans="6:9" x14ac:dyDescent="0.2">
      <c r="F35" s="203"/>
      <c r="G35" s="204"/>
      <c r="H35" s="204"/>
      <c r="I35" s="37"/>
    </row>
    <row r="36" spans="6:9" x14ac:dyDescent="0.2">
      <c r="F36" s="203"/>
      <c r="G36" s="204"/>
      <c r="H36" s="204"/>
      <c r="I36" s="37"/>
    </row>
    <row r="37" spans="6:9" x14ac:dyDescent="0.2">
      <c r="F37" s="203"/>
      <c r="G37" s="204"/>
      <c r="H37" s="204"/>
      <c r="I37" s="37"/>
    </row>
    <row r="38" spans="6:9" x14ac:dyDescent="0.2">
      <c r="F38" s="203"/>
      <c r="G38" s="204"/>
      <c r="H38" s="204"/>
      <c r="I38" s="37"/>
    </row>
    <row r="39" spans="6:9" x14ac:dyDescent="0.2">
      <c r="F39" s="203"/>
      <c r="G39" s="204"/>
      <c r="H39" s="204"/>
      <c r="I39" s="37"/>
    </row>
    <row r="40" spans="6:9" x14ac:dyDescent="0.2">
      <c r="F40" s="203"/>
      <c r="G40" s="204"/>
      <c r="H40" s="204"/>
      <c r="I40" s="37"/>
    </row>
    <row r="41" spans="6:9" x14ac:dyDescent="0.2">
      <c r="F41" s="203"/>
      <c r="G41" s="204"/>
      <c r="H41" s="204"/>
      <c r="I41" s="37"/>
    </row>
    <row r="42" spans="6:9" x14ac:dyDescent="0.2">
      <c r="F42" s="203"/>
      <c r="G42" s="204"/>
      <c r="H42" s="204"/>
      <c r="I42" s="37"/>
    </row>
    <row r="43" spans="6:9" x14ac:dyDescent="0.2">
      <c r="F43" s="203"/>
      <c r="G43" s="204"/>
      <c r="H43" s="204"/>
      <c r="I43" s="37"/>
    </row>
    <row r="44" spans="6:9" x14ac:dyDescent="0.2">
      <c r="F44" s="203"/>
      <c r="G44" s="204"/>
      <c r="H44" s="204"/>
      <c r="I44" s="37"/>
    </row>
    <row r="45" spans="6:9" x14ac:dyDescent="0.2">
      <c r="F45" s="203"/>
      <c r="G45" s="204"/>
      <c r="H45" s="204"/>
      <c r="I45" s="37"/>
    </row>
    <row r="46" spans="6:9" x14ac:dyDescent="0.2">
      <c r="F46" s="203"/>
      <c r="G46" s="204"/>
      <c r="H46" s="204"/>
      <c r="I46" s="37"/>
    </row>
    <row r="47" spans="6:9" x14ac:dyDescent="0.2">
      <c r="F47" s="203"/>
      <c r="G47" s="204"/>
      <c r="H47" s="204"/>
      <c r="I47" s="37"/>
    </row>
    <row r="48" spans="6:9" x14ac:dyDescent="0.2">
      <c r="F48" s="203"/>
      <c r="G48" s="204"/>
      <c r="H48" s="204"/>
      <c r="I48" s="37"/>
    </row>
    <row r="49" spans="6:9" x14ac:dyDescent="0.2">
      <c r="F49" s="203"/>
      <c r="G49" s="204"/>
      <c r="H49" s="204"/>
      <c r="I49" s="37"/>
    </row>
    <row r="50" spans="6:9" x14ac:dyDescent="0.2">
      <c r="F50" s="203"/>
      <c r="G50" s="204"/>
      <c r="H50" s="204"/>
      <c r="I50" s="37"/>
    </row>
    <row r="51" spans="6:9" x14ac:dyDescent="0.2">
      <c r="F51" s="203"/>
      <c r="G51" s="204"/>
      <c r="H51" s="204"/>
      <c r="I51" s="37"/>
    </row>
    <row r="52" spans="6:9" x14ac:dyDescent="0.2">
      <c r="F52" s="203"/>
      <c r="G52" s="204"/>
      <c r="H52" s="204"/>
      <c r="I52" s="37"/>
    </row>
    <row r="53" spans="6:9" x14ac:dyDescent="0.2">
      <c r="F53" s="203"/>
      <c r="G53" s="204"/>
      <c r="H53" s="204"/>
      <c r="I53" s="37"/>
    </row>
    <row r="54" spans="6:9" x14ac:dyDescent="0.2">
      <c r="F54" s="203"/>
      <c r="G54" s="204"/>
      <c r="H54" s="204"/>
      <c r="I54" s="37"/>
    </row>
    <row r="55" spans="6:9" x14ac:dyDescent="0.2">
      <c r="F55" s="203"/>
      <c r="G55" s="204"/>
      <c r="H55" s="204"/>
      <c r="I55" s="37"/>
    </row>
    <row r="56" spans="6:9" x14ac:dyDescent="0.2">
      <c r="F56" s="203"/>
      <c r="G56" s="204"/>
      <c r="H56" s="204"/>
      <c r="I56" s="37"/>
    </row>
    <row r="57" spans="6:9" x14ac:dyDescent="0.2">
      <c r="F57" s="203"/>
      <c r="G57" s="204"/>
      <c r="H57" s="204"/>
      <c r="I57" s="37"/>
    </row>
    <row r="58" spans="6:9" x14ac:dyDescent="0.2">
      <c r="F58" s="203"/>
      <c r="G58" s="204"/>
      <c r="H58" s="204"/>
      <c r="I58" s="37"/>
    </row>
    <row r="59" spans="6:9" x14ac:dyDescent="0.2">
      <c r="F59" s="203"/>
      <c r="G59" s="204"/>
      <c r="H59" s="204"/>
      <c r="I59" s="37"/>
    </row>
    <row r="60" spans="6:9" x14ac:dyDescent="0.2">
      <c r="F60" s="203"/>
      <c r="G60" s="204"/>
      <c r="H60" s="204"/>
      <c r="I60" s="37"/>
    </row>
    <row r="61" spans="6:9" x14ac:dyDescent="0.2">
      <c r="F61" s="203"/>
      <c r="G61" s="204"/>
      <c r="H61" s="204"/>
      <c r="I61" s="37"/>
    </row>
    <row r="62" spans="6:9" x14ac:dyDescent="0.2">
      <c r="F62" s="203"/>
      <c r="G62" s="204"/>
      <c r="H62" s="204"/>
      <c r="I62" s="37"/>
    </row>
    <row r="63" spans="6:9" x14ac:dyDescent="0.2">
      <c r="F63" s="203"/>
      <c r="G63" s="204"/>
      <c r="H63" s="204"/>
      <c r="I63" s="37"/>
    </row>
    <row r="64" spans="6:9" x14ac:dyDescent="0.2">
      <c r="F64" s="203"/>
      <c r="G64" s="204"/>
      <c r="H64" s="204"/>
      <c r="I64" s="37"/>
    </row>
    <row r="65" spans="6:9" x14ac:dyDescent="0.2">
      <c r="F65" s="203"/>
      <c r="G65" s="204"/>
      <c r="H65" s="204"/>
      <c r="I65" s="37"/>
    </row>
    <row r="66" spans="6:9" x14ac:dyDescent="0.2">
      <c r="F66" s="203"/>
      <c r="G66" s="204"/>
      <c r="H66" s="204"/>
      <c r="I66" s="37"/>
    </row>
    <row r="67" spans="6:9" x14ac:dyDescent="0.2">
      <c r="F67" s="203"/>
      <c r="G67" s="204"/>
      <c r="H67" s="204"/>
      <c r="I67" s="37"/>
    </row>
    <row r="68" spans="6:9" x14ac:dyDescent="0.2">
      <c r="F68" s="203"/>
      <c r="G68" s="204"/>
      <c r="H68" s="204"/>
      <c r="I68" s="37"/>
    </row>
    <row r="69" spans="6:9" x14ac:dyDescent="0.2">
      <c r="F69" s="203"/>
      <c r="G69" s="204"/>
      <c r="H69" s="204"/>
      <c r="I69" s="37"/>
    </row>
    <row r="70" spans="6:9" x14ac:dyDescent="0.2">
      <c r="F70" s="203"/>
      <c r="G70" s="204"/>
      <c r="H70" s="204"/>
      <c r="I70" s="37"/>
    </row>
    <row r="71" spans="6:9" x14ac:dyDescent="0.2">
      <c r="F71" s="203"/>
      <c r="G71" s="204"/>
      <c r="H71" s="204"/>
      <c r="I71" s="37"/>
    </row>
    <row r="72" spans="6:9" x14ac:dyDescent="0.2">
      <c r="F72" s="203"/>
      <c r="G72" s="204"/>
      <c r="H72" s="204"/>
      <c r="I72" s="37"/>
    </row>
    <row r="73" spans="6:9" x14ac:dyDescent="0.2">
      <c r="F73" s="203"/>
      <c r="G73" s="204"/>
      <c r="H73" s="204"/>
      <c r="I73" s="37"/>
    </row>
    <row r="74" spans="6:9" x14ac:dyDescent="0.2">
      <c r="F74" s="203"/>
      <c r="G74" s="204"/>
      <c r="H74" s="204"/>
      <c r="I74" s="37"/>
    </row>
    <row r="75" spans="6:9" x14ac:dyDescent="0.2">
      <c r="F75" s="203"/>
      <c r="G75" s="204"/>
      <c r="H75" s="204"/>
      <c r="I75" s="37"/>
    </row>
    <row r="76" spans="6:9" x14ac:dyDescent="0.2">
      <c r="F76" s="203"/>
      <c r="G76" s="204"/>
      <c r="H76" s="204"/>
      <c r="I76" s="37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CB120"/>
  <sheetViews>
    <sheetView showGridLines="0" showZeros="0" zoomScaleNormal="100" zoomScaleSheetLayoutView="100" workbookViewId="0">
      <selection sqref="A1:G1"/>
    </sheetView>
  </sheetViews>
  <sheetFormatPr defaultRowHeight="12.75" x14ac:dyDescent="0.2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2" customWidth="1"/>
    <col min="6" max="6" width="9.85546875" style="205" customWidth="1"/>
    <col min="7" max="7" width="13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16384" width="9.140625" style="205"/>
  </cols>
  <sheetData>
    <row r="1" spans="1:80" ht="15.75" x14ac:dyDescent="0.25">
      <c r="A1" s="336" t="s">
        <v>83</v>
      </c>
      <c r="B1" s="336"/>
      <c r="C1" s="336"/>
      <c r="D1" s="336"/>
      <c r="E1" s="336"/>
      <c r="F1" s="336"/>
      <c r="G1" s="336"/>
    </row>
    <row r="2" spans="1:80" ht="14.25" customHeight="1" thickBot="1" x14ac:dyDescent="0.25">
      <c r="B2" s="206"/>
      <c r="C2" s="207"/>
      <c r="D2" s="207"/>
      <c r="E2" s="208"/>
      <c r="F2" s="207"/>
      <c r="G2" s="207"/>
    </row>
    <row r="3" spans="1:80" ht="13.5" thickTop="1" x14ac:dyDescent="0.2">
      <c r="A3" s="322" t="s">
        <v>3</v>
      </c>
      <c r="B3" s="323"/>
      <c r="C3" s="272" t="s">
        <v>99</v>
      </c>
      <c r="D3" s="209"/>
      <c r="E3" s="273" t="s">
        <v>84</v>
      </c>
      <c r="F3" s="274" t="str">
        <f>'01 RO 05 Rek'!H1</f>
        <v>RO 05</v>
      </c>
      <c r="G3" s="275"/>
    </row>
    <row r="4" spans="1:80" ht="13.5" thickBot="1" x14ac:dyDescent="0.25">
      <c r="A4" s="337" t="s">
        <v>74</v>
      </c>
      <c r="B4" s="325"/>
      <c r="C4" s="165" t="s">
        <v>102</v>
      </c>
      <c r="D4" s="210"/>
      <c r="E4" s="338" t="str">
        <f>'01 RO 05 Rek'!G2</f>
        <v>Zateplení půdního prostoru</v>
      </c>
      <c r="F4" s="339"/>
      <c r="G4" s="340"/>
    </row>
    <row r="5" spans="1:80" ht="13.5" thickTop="1" x14ac:dyDescent="0.2">
      <c r="A5" s="211"/>
      <c r="G5" s="213"/>
    </row>
    <row r="6" spans="1:80" ht="27" customHeight="1" x14ac:dyDescent="0.2">
      <c r="A6" s="214" t="s">
        <v>85</v>
      </c>
      <c r="B6" s="215" t="s">
        <v>86</v>
      </c>
      <c r="C6" s="215" t="s">
        <v>87</v>
      </c>
      <c r="D6" s="215" t="s">
        <v>88</v>
      </c>
      <c r="E6" s="216" t="s">
        <v>89</v>
      </c>
      <c r="F6" s="215" t="s">
        <v>90</v>
      </c>
      <c r="G6" s="217" t="s">
        <v>91</v>
      </c>
      <c r="H6" s="218" t="s">
        <v>92</v>
      </c>
      <c r="I6" s="218" t="s">
        <v>93</v>
      </c>
      <c r="J6" s="218" t="s">
        <v>94</v>
      </c>
      <c r="K6" s="218" t="s">
        <v>95</v>
      </c>
    </row>
    <row r="7" spans="1:80" x14ac:dyDescent="0.2">
      <c r="A7" s="219" t="s">
        <v>96</v>
      </c>
      <c r="B7" s="220" t="s">
        <v>829</v>
      </c>
      <c r="C7" s="221" t="s">
        <v>830</v>
      </c>
      <c r="D7" s="222"/>
      <c r="E7" s="223"/>
      <c r="F7" s="223"/>
      <c r="G7" s="224"/>
      <c r="H7" s="225"/>
      <c r="I7" s="226"/>
      <c r="J7" s="227"/>
      <c r="K7" s="228"/>
      <c r="O7" s="229">
        <v>1</v>
      </c>
    </row>
    <row r="8" spans="1:80" ht="22.5" x14ac:dyDescent="0.2">
      <c r="A8" s="230">
        <v>1</v>
      </c>
      <c r="B8" s="231" t="s">
        <v>832</v>
      </c>
      <c r="C8" s="232" t="s">
        <v>840</v>
      </c>
      <c r="D8" s="233" t="s">
        <v>836</v>
      </c>
      <c r="E8" s="234">
        <v>32</v>
      </c>
      <c r="F8" s="234"/>
      <c r="G8" s="235">
        <f>E8*F8</f>
        <v>0</v>
      </c>
      <c r="H8" s="236">
        <v>8.4375000000000006E-2</v>
      </c>
      <c r="I8" s="237">
        <f>E8*H8</f>
        <v>2.7</v>
      </c>
      <c r="J8" s="236">
        <v>0</v>
      </c>
      <c r="K8" s="237">
        <f>E8*J8</f>
        <v>0</v>
      </c>
      <c r="O8" s="229">
        <v>2</v>
      </c>
      <c r="AA8" s="205">
        <v>1</v>
      </c>
      <c r="AB8" s="205">
        <v>1</v>
      </c>
      <c r="AC8" s="205">
        <v>1</v>
      </c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29">
        <v>1</v>
      </c>
      <c r="CB8" s="229">
        <v>1</v>
      </c>
    </row>
    <row r="9" spans="1:80" x14ac:dyDescent="0.2">
      <c r="A9" s="230">
        <v>2</v>
      </c>
      <c r="B9" s="231" t="s">
        <v>841</v>
      </c>
      <c r="C9" s="232" t="s">
        <v>842</v>
      </c>
      <c r="D9" s="233" t="s">
        <v>128</v>
      </c>
      <c r="E9" s="234">
        <v>780.77</v>
      </c>
      <c r="F9" s="234"/>
      <c r="G9" s="235">
        <f>E9*F9</f>
        <v>0</v>
      </c>
      <c r="H9" s="236">
        <v>0</v>
      </c>
      <c r="I9" s="237">
        <f>E9*H9</f>
        <v>0</v>
      </c>
      <c r="J9" s="236">
        <v>-2.65E-3</v>
      </c>
      <c r="K9" s="237">
        <f>E9*J9</f>
        <v>-2.0690404999999998</v>
      </c>
      <c r="O9" s="229">
        <v>2</v>
      </c>
      <c r="AA9" s="205">
        <v>1</v>
      </c>
      <c r="AB9" s="205">
        <v>1</v>
      </c>
      <c r="AC9" s="205">
        <v>1</v>
      </c>
      <c r="AZ9" s="205">
        <v>1</v>
      </c>
      <c r="BA9" s="205">
        <f>IF(AZ9=1,G9,0)</f>
        <v>0</v>
      </c>
      <c r="BB9" s="205">
        <f>IF(AZ9=2,G9,0)</f>
        <v>0</v>
      </c>
      <c r="BC9" s="205">
        <f>IF(AZ9=3,G9,0)</f>
        <v>0</v>
      </c>
      <c r="BD9" s="205">
        <f>IF(AZ9=4,G9,0)</f>
        <v>0</v>
      </c>
      <c r="BE9" s="205">
        <f>IF(AZ9=5,G9,0)</f>
        <v>0</v>
      </c>
      <c r="CA9" s="229">
        <v>1</v>
      </c>
      <c r="CB9" s="229">
        <v>1</v>
      </c>
    </row>
    <row r="10" spans="1:80" x14ac:dyDescent="0.2">
      <c r="A10" s="238"/>
      <c r="B10" s="242"/>
      <c r="C10" s="334" t="s">
        <v>843</v>
      </c>
      <c r="D10" s="335"/>
      <c r="E10" s="243">
        <v>780.77</v>
      </c>
      <c r="F10" s="244"/>
      <c r="G10" s="245"/>
      <c r="H10" s="246"/>
      <c r="I10" s="240"/>
      <c r="J10" s="247"/>
      <c r="K10" s="240"/>
      <c r="M10" s="241" t="s">
        <v>843</v>
      </c>
      <c r="O10" s="229"/>
    </row>
    <row r="11" spans="1:80" x14ac:dyDescent="0.2">
      <c r="A11" s="248"/>
      <c r="B11" s="249" t="s">
        <v>98</v>
      </c>
      <c r="C11" s="250" t="s">
        <v>831</v>
      </c>
      <c r="D11" s="251"/>
      <c r="E11" s="252"/>
      <c r="F11" s="253"/>
      <c r="G11" s="254">
        <f>SUM(G7:G10)</f>
        <v>0</v>
      </c>
      <c r="H11" s="255"/>
      <c r="I11" s="256">
        <f>SUM(I7:I10)</f>
        <v>2.7</v>
      </c>
      <c r="J11" s="255"/>
      <c r="K11" s="256">
        <f>SUM(K7:K10)</f>
        <v>-2.0690404999999998</v>
      </c>
      <c r="O11" s="229">
        <v>4</v>
      </c>
      <c r="BA11" s="257">
        <f>SUM(BA7:BA10)</f>
        <v>0</v>
      </c>
      <c r="BB11" s="257">
        <f>SUM(BB7:BB10)</f>
        <v>0</v>
      </c>
      <c r="BC11" s="257">
        <f>SUM(BC7:BC10)</f>
        <v>0</v>
      </c>
      <c r="BD11" s="257">
        <f>SUM(BD7:BD10)</f>
        <v>0</v>
      </c>
      <c r="BE11" s="257">
        <f>SUM(BE7:BE10)</f>
        <v>0</v>
      </c>
    </row>
    <row r="12" spans="1:80" x14ac:dyDescent="0.2">
      <c r="A12" s="219" t="s">
        <v>96</v>
      </c>
      <c r="B12" s="220" t="s">
        <v>844</v>
      </c>
      <c r="C12" s="221" t="s">
        <v>845</v>
      </c>
      <c r="D12" s="222"/>
      <c r="E12" s="223"/>
      <c r="F12" s="223"/>
      <c r="G12" s="224"/>
      <c r="H12" s="225"/>
      <c r="I12" s="226"/>
      <c r="J12" s="227"/>
      <c r="K12" s="228"/>
      <c r="O12" s="229">
        <v>1</v>
      </c>
    </row>
    <row r="13" spans="1:80" x14ac:dyDescent="0.2">
      <c r="A13" s="230">
        <v>3</v>
      </c>
      <c r="B13" s="231" t="s">
        <v>847</v>
      </c>
      <c r="C13" s="232" t="s">
        <v>848</v>
      </c>
      <c r="D13" s="233" t="s">
        <v>128</v>
      </c>
      <c r="E13" s="234">
        <v>780.77</v>
      </c>
      <c r="F13" s="234"/>
      <c r="G13" s="235">
        <f>E13*F13</f>
        <v>0</v>
      </c>
      <c r="H13" s="236">
        <v>0</v>
      </c>
      <c r="I13" s="237">
        <f>E13*H13</f>
        <v>0</v>
      </c>
      <c r="J13" s="236">
        <v>0</v>
      </c>
      <c r="K13" s="237">
        <f>E13*J13</f>
        <v>0</v>
      </c>
      <c r="O13" s="229">
        <v>2</v>
      </c>
      <c r="AA13" s="205">
        <v>1</v>
      </c>
      <c r="AB13" s="205">
        <v>7</v>
      </c>
      <c r="AC13" s="205">
        <v>7</v>
      </c>
      <c r="AZ13" s="205">
        <v>2</v>
      </c>
      <c r="BA13" s="205">
        <f>IF(AZ13=1,G13,0)</f>
        <v>0</v>
      </c>
      <c r="BB13" s="205">
        <f>IF(AZ13=2,G13,0)</f>
        <v>0</v>
      </c>
      <c r="BC13" s="205">
        <f>IF(AZ13=3,G13,0)</f>
        <v>0</v>
      </c>
      <c r="BD13" s="205">
        <f>IF(AZ13=4,G13,0)</f>
        <v>0</v>
      </c>
      <c r="BE13" s="205">
        <f>IF(AZ13=5,G13,0)</f>
        <v>0</v>
      </c>
      <c r="CA13" s="229">
        <v>1</v>
      </c>
      <c r="CB13" s="229">
        <v>7</v>
      </c>
    </row>
    <row r="14" spans="1:80" x14ac:dyDescent="0.2">
      <c r="A14" s="238"/>
      <c r="B14" s="239"/>
      <c r="C14" s="331" t="s">
        <v>849</v>
      </c>
      <c r="D14" s="332"/>
      <c r="E14" s="332"/>
      <c r="F14" s="332"/>
      <c r="G14" s="333"/>
      <c r="I14" s="240"/>
      <c r="K14" s="240"/>
      <c r="L14" s="241" t="s">
        <v>849</v>
      </c>
      <c r="O14" s="229">
        <v>3</v>
      </c>
    </row>
    <row r="15" spans="1:80" x14ac:dyDescent="0.2">
      <c r="A15" s="230">
        <v>4</v>
      </c>
      <c r="B15" s="231" t="s">
        <v>850</v>
      </c>
      <c r="C15" s="232" t="s">
        <v>851</v>
      </c>
      <c r="D15" s="233" t="s">
        <v>128</v>
      </c>
      <c r="E15" s="234">
        <v>780.77</v>
      </c>
      <c r="F15" s="234"/>
      <c r="G15" s="235">
        <f>E15*F15</f>
        <v>0</v>
      </c>
      <c r="H15" s="236">
        <v>1.24E-3</v>
      </c>
      <c r="I15" s="237">
        <f>E15*H15</f>
        <v>0.96815479999999998</v>
      </c>
      <c r="J15" s="236">
        <v>0</v>
      </c>
      <c r="K15" s="237">
        <f>E15*J15</f>
        <v>0</v>
      </c>
      <c r="O15" s="229">
        <v>2</v>
      </c>
      <c r="AA15" s="205">
        <v>1</v>
      </c>
      <c r="AB15" s="205">
        <v>7</v>
      </c>
      <c r="AC15" s="205">
        <v>7</v>
      </c>
      <c r="AZ15" s="205">
        <v>2</v>
      </c>
      <c r="BA15" s="205">
        <f>IF(AZ15=1,G15,0)</f>
        <v>0</v>
      </c>
      <c r="BB15" s="205">
        <f>IF(AZ15=2,G15,0)</f>
        <v>0</v>
      </c>
      <c r="BC15" s="205">
        <f>IF(AZ15=3,G15,0)</f>
        <v>0</v>
      </c>
      <c r="BD15" s="205">
        <f>IF(AZ15=4,G15,0)</f>
        <v>0</v>
      </c>
      <c r="BE15" s="205">
        <f>IF(AZ15=5,G15,0)</f>
        <v>0</v>
      </c>
      <c r="CA15" s="229">
        <v>1</v>
      </c>
      <c r="CB15" s="229">
        <v>7</v>
      </c>
    </row>
    <row r="16" spans="1:80" ht="22.5" x14ac:dyDescent="0.2">
      <c r="A16" s="230">
        <v>5</v>
      </c>
      <c r="B16" s="231" t="s">
        <v>852</v>
      </c>
      <c r="C16" s="232" t="s">
        <v>853</v>
      </c>
      <c r="D16" s="233" t="s">
        <v>128</v>
      </c>
      <c r="E16" s="234">
        <v>780.77</v>
      </c>
      <c r="F16" s="234"/>
      <c r="G16" s="235">
        <f>E16*F16</f>
        <v>0</v>
      </c>
      <c r="H16" s="236">
        <v>1.2E-4</v>
      </c>
      <c r="I16" s="237">
        <f>E16*H16</f>
        <v>9.3692399999999995E-2</v>
      </c>
      <c r="J16" s="236">
        <v>0</v>
      </c>
      <c r="K16" s="237">
        <f>E16*J16</f>
        <v>0</v>
      </c>
      <c r="O16" s="229">
        <v>2</v>
      </c>
      <c r="AA16" s="205">
        <v>1</v>
      </c>
      <c r="AB16" s="205">
        <v>7</v>
      </c>
      <c r="AC16" s="205">
        <v>7</v>
      </c>
      <c r="AZ16" s="205">
        <v>2</v>
      </c>
      <c r="BA16" s="205">
        <f>IF(AZ16=1,G16,0)</f>
        <v>0</v>
      </c>
      <c r="BB16" s="205">
        <f>IF(AZ16=2,G16,0)</f>
        <v>0</v>
      </c>
      <c r="BC16" s="205">
        <f>IF(AZ16=3,G16,0)</f>
        <v>0</v>
      </c>
      <c r="BD16" s="205">
        <f>IF(AZ16=4,G16,0)</f>
        <v>0</v>
      </c>
      <c r="BE16" s="205">
        <f>IF(AZ16=5,G16,0)</f>
        <v>0</v>
      </c>
      <c r="CA16" s="229">
        <v>1</v>
      </c>
      <c r="CB16" s="229">
        <v>7</v>
      </c>
    </row>
    <row r="17" spans="1:80" x14ac:dyDescent="0.2">
      <c r="A17" s="230">
        <v>6</v>
      </c>
      <c r="B17" s="231" t="s">
        <v>854</v>
      </c>
      <c r="C17" s="232" t="s">
        <v>855</v>
      </c>
      <c r="D17" s="233" t="s">
        <v>128</v>
      </c>
      <c r="E17" s="234">
        <v>1608.3861999999999</v>
      </c>
      <c r="F17" s="234"/>
      <c r="G17" s="235">
        <f>E17*F17</f>
        <v>0</v>
      </c>
      <c r="H17" s="236">
        <v>5.5999999999999999E-3</v>
      </c>
      <c r="I17" s="237">
        <f>E17*H17</f>
        <v>9.0069627199999989</v>
      </c>
      <c r="J17" s="236"/>
      <c r="K17" s="237">
        <f>E17*J17</f>
        <v>0</v>
      </c>
      <c r="O17" s="229">
        <v>2</v>
      </c>
      <c r="AA17" s="205">
        <v>3</v>
      </c>
      <c r="AB17" s="205">
        <v>7</v>
      </c>
      <c r="AC17" s="205">
        <v>63151410</v>
      </c>
      <c r="AZ17" s="205">
        <v>2</v>
      </c>
      <c r="BA17" s="205">
        <f>IF(AZ17=1,G17,0)</f>
        <v>0</v>
      </c>
      <c r="BB17" s="205">
        <f>IF(AZ17=2,G17,0)</f>
        <v>0</v>
      </c>
      <c r="BC17" s="205">
        <f>IF(AZ17=3,G17,0)</f>
        <v>0</v>
      </c>
      <c r="BD17" s="205">
        <f>IF(AZ17=4,G17,0)</f>
        <v>0</v>
      </c>
      <c r="BE17" s="205">
        <f>IF(AZ17=5,G17,0)</f>
        <v>0</v>
      </c>
      <c r="CA17" s="229">
        <v>3</v>
      </c>
      <c r="CB17" s="229">
        <v>7</v>
      </c>
    </row>
    <row r="18" spans="1:80" x14ac:dyDescent="0.2">
      <c r="A18" s="238"/>
      <c r="B18" s="242"/>
      <c r="C18" s="334" t="s">
        <v>856</v>
      </c>
      <c r="D18" s="335"/>
      <c r="E18" s="243">
        <v>1608.3861999999999</v>
      </c>
      <c r="F18" s="244"/>
      <c r="G18" s="245"/>
      <c r="H18" s="246"/>
      <c r="I18" s="240"/>
      <c r="J18" s="247"/>
      <c r="K18" s="240"/>
      <c r="M18" s="241" t="s">
        <v>856</v>
      </c>
      <c r="O18" s="229"/>
    </row>
    <row r="19" spans="1:80" x14ac:dyDescent="0.2">
      <c r="A19" s="230">
        <v>7</v>
      </c>
      <c r="B19" s="231" t="s">
        <v>857</v>
      </c>
      <c r="C19" s="232" t="s">
        <v>858</v>
      </c>
      <c r="D19" s="233" t="s">
        <v>13</v>
      </c>
      <c r="E19" s="234">
        <v>2.61</v>
      </c>
      <c r="F19" s="234"/>
      <c r="G19" s="235">
        <f>E19*F19</f>
        <v>0</v>
      </c>
      <c r="H19" s="236">
        <v>0</v>
      </c>
      <c r="I19" s="237">
        <f>E19*H19</f>
        <v>0</v>
      </c>
      <c r="J19" s="236"/>
      <c r="K19" s="237">
        <f>E19*J19</f>
        <v>0</v>
      </c>
      <c r="O19" s="229">
        <v>2</v>
      </c>
      <c r="AA19" s="205">
        <v>7</v>
      </c>
      <c r="AB19" s="205">
        <v>1002</v>
      </c>
      <c r="AC19" s="205">
        <v>5</v>
      </c>
      <c r="AZ19" s="205">
        <v>2</v>
      </c>
      <c r="BA19" s="205">
        <f>IF(AZ19=1,G19,0)</f>
        <v>0</v>
      </c>
      <c r="BB19" s="205">
        <f>IF(AZ19=2,G19,0)</f>
        <v>0</v>
      </c>
      <c r="BC19" s="205">
        <f>IF(AZ19=3,G19,0)</f>
        <v>0</v>
      </c>
      <c r="BD19" s="205">
        <f>IF(AZ19=4,G19,0)</f>
        <v>0</v>
      </c>
      <c r="BE19" s="205">
        <f>IF(AZ19=5,G19,0)</f>
        <v>0</v>
      </c>
      <c r="CA19" s="229">
        <v>7</v>
      </c>
      <c r="CB19" s="229">
        <v>1002</v>
      </c>
    </row>
    <row r="20" spans="1:80" x14ac:dyDescent="0.2">
      <c r="A20" s="248"/>
      <c r="B20" s="249" t="s">
        <v>98</v>
      </c>
      <c r="C20" s="250" t="s">
        <v>846</v>
      </c>
      <c r="D20" s="251"/>
      <c r="E20" s="252"/>
      <c r="F20" s="253"/>
      <c r="G20" s="254">
        <f>SUM(G12:G19)</f>
        <v>0</v>
      </c>
      <c r="H20" s="255"/>
      <c r="I20" s="256">
        <f>SUM(I12:I19)</f>
        <v>10.06880992</v>
      </c>
      <c r="J20" s="255"/>
      <c r="K20" s="256">
        <f>SUM(K12:K19)</f>
        <v>0</v>
      </c>
      <c r="O20" s="229">
        <v>4</v>
      </c>
      <c r="BA20" s="257">
        <f>SUM(BA12:BA19)</f>
        <v>0</v>
      </c>
      <c r="BB20" s="257">
        <f>SUM(BB12:BB19)</f>
        <v>0</v>
      </c>
      <c r="BC20" s="257">
        <f>SUM(BC12:BC19)</f>
        <v>0</v>
      </c>
      <c r="BD20" s="257">
        <f>SUM(BD12:BD19)</f>
        <v>0</v>
      </c>
      <c r="BE20" s="257">
        <f>SUM(BE12:BE19)</f>
        <v>0</v>
      </c>
    </row>
    <row r="21" spans="1:80" x14ac:dyDescent="0.2">
      <c r="A21" s="219" t="s">
        <v>96</v>
      </c>
      <c r="B21" s="220" t="s">
        <v>859</v>
      </c>
      <c r="C21" s="221" t="s">
        <v>860</v>
      </c>
      <c r="D21" s="222"/>
      <c r="E21" s="223"/>
      <c r="F21" s="223"/>
      <c r="G21" s="224"/>
      <c r="H21" s="225"/>
      <c r="I21" s="226"/>
      <c r="J21" s="227"/>
      <c r="K21" s="228"/>
      <c r="O21" s="229">
        <v>1</v>
      </c>
    </row>
    <row r="22" spans="1:80" x14ac:dyDescent="0.2">
      <c r="A22" s="230">
        <v>8</v>
      </c>
      <c r="B22" s="231" t="s">
        <v>862</v>
      </c>
      <c r="C22" s="232" t="s">
        <v>863</v>
      </c>
      <c r="D22" s="233" t="s">
        <v>128</v>
      </c>
      <c r="E22" s="234">
        <v>104.22</v>
      </c>
      <c r="F22" s="234"/>
      <c r="G22" s="235">
        <f>E22*F22</f>
        <v>0</v>
      </c>
      <c r="H22" s="236">
        <v>1.1350000000000001E-2</v>
      </c>
      <c r="I22" s="237">
        <f>E22*H22</f>
        <v>1.1828970000000001</v>
      </c>
      <c r="J22" s="236">
        <v>0</v>
      </c>
      <c r="K22" s="237">
        <f>E22*J22</f>
        <v>0</v>
      </c>
      <c r="O22" s="229">
        <v>2</v>
      </c>
      <c r="AA22" s="205">
        <v>1</v>
      </c>
      <c r="AB22" s="205">
        <v>7</v>
      </c>
      <c r="AC22" s="205">
        <v>7</v>
      </c>
      <c r="AZ22" s="205">
        <v>2</v>
      </c>
      <c r="BA22" s="205">
        <f>IF(AZ22=1,G22,0)</f>
        <v>0</v>
      </c>
      <c r="BB22" s="205">
        <f>IF(AZ22=2,G22,0)</f>
        <v>0</v>
      </c>
      <c r="BC22" s="205">
        <f>IF(AZ22=3,G22,0)</f>
        <v>0</v>
      </c>
      <c r="BD22" s="205">
        <f>IF(AZ22=4,G22,0)</f>
        <v>0</v>
      </c>
      <c r="BE22" s="205">
        <f>IF(AZ22=5,G22,0)</f>
        <v>0</v>
      </c>
      <c r="CA22" s="229">
        <v>1</v>
      </c>
      <c r="CB22" s="229">
        <v>7</v>
      </c>
    </row>
    <row r="23" spans="1:80" ht="22.5" x14ac:dyDescent="0.2">
      <c r="A23" s="238"/>
      <c r="B23" s="242"/>
      <c r="C23" s="334" t="s">
        <v>864</v>
      </c>
      <c r="D23" s="335"/>
      <c r="E23" s="243">
        <v>36.380000000000003</v>
      </c>
      <c r="F23" s="244"/>
      <c r="G23" s="245"/>
      <c r="H23" s="246"/>
      <c r="I23" s="240"/>
      <c r="J23" s="247"/>
      <c r="K23" s="240"/>
      <c r="M23" s="241" t="s">
        <v>864</v>
      </c>
      <c r="O23" s="229"/>
    </row>
    <row r="24" spans="1:80" ht="22.5" x14ac:dyDescent="0.2">
      <c r="A24" s="238"/>
      <c r="B24" s="242"/>
      <c r="C24" s="334" t="s">
        <v>865</v>
      </c>
      <c r="D24" s="335"/>
      <c r="E24" s="243">
        <v>31.76</v>
      </c>
      <c r="F24" s="244"/>
      <c r="G24" s="245"/>
      <c r="H24" s="246"/>
      <c r="I24" s="240"/>
      <c r="J24" s="247"/>
      <c r="K24" s="240"/>
      <c r="M24" s="241" t="s">
        <v>865</v>
      </c>
      <c r="O24" s="229"/>
    </row>
    <row r="25" spans="1:80" ht="22.5" x14ac:dyDescent="0.2">
      <c r="A25" s="238"/>
      <c r="B25" s="242"/>
      <c r="C25" s="334" t="s">
        <v>866</v>
      </c>
      <c r="D25" s="335"/>
      <c r="E25" s="243">
        <v>36.08</v>
      </c>
      <c r="F25" s="244"/>
      <c r="G25" s="245"/>
      <c r="H25" s="246"/>
      <c r="I25" s="240"/>
      <c r="J25" s="247"/>
      <c r="K25" s="240"/>
      <c r="M25" s="241" t="s">
        <v>866</v>
      </c>
      <c r="O25" s="229"/>
    </row>
    <row r="26" spans="1:80" ht="22.5" x14ac:dyDescent="0.2">
      <c r="A26" s="230">
        <v>9</v>
      </c>
      <c r="B26" s="231" t="s">
        <v>867</v>
      </c>
      <c r="C26" s="232" t="s">
        <v>868</v>
      </c>
      <c r="D26" s="233" t="s">
        <v>128</v>
      </c>
      <c r="E26" s="234">
        <v>104.22</v>
      </c>
      <c r="F26" s="234"/>
      <c r="G26" s="235">
        <f>E26*F26</f>
        <v>0</v>
      </c>
      <c r="H26" s="236">
        <v>0</v>
      </c>
      <c r="I26" s="237">
        <f>E26*H26</f>
        <v>0</v>
      </c>
      <c r="J26" s="236">
        <v>0</v>
      </c>
      <c r="K26" s="237">
        <f>E26*J26</f>
        <v>0</v>
      </c>
      <c r="O26" s="229">
        <v>2</v>
      </c>
      <c r="AA26" s="205">
        <v>1</v>
      </c>
      <c r="AB26" s="205">
        <v>7</v>
      </c>
      <c r="AC26" s="205">
        <v>7</v>
      </c>
      <c r="AZ26" s="205">
        <v>2</v>
      </c>
      <c r="BA26" s="205">
        <f>IF(AZ26=1,G26,0)</f>
        <v>0</v>
      </c>
      <c r="BB26" s="205">
        <f>IF(AZ26=2,G26,0)</f>
        <v>0</v>
      </c>
      <c r="BC26" s="205">
        <f>IF(AZ26=3,G26,0)</f>
        <v>0</v>
      </c>
      <c r="BD26" s="205">
        <f>IF(AZ26=4,G26,0)</f>
        <v>0</v>
      </c>
      <c r="BE26" s="205">
        <f>IF(AZ26=5,G26,0)</f>
        <v>0</v>
      </c>
      <c r="CA26" s="229">
        <v>1</v>
      </c>
      <c r="CB26" s="229">
        <v>7</v>
      </c>
    </row>
    <row r="27" spans="1:80" x14ac:dyDescent="0.2">
      <c r="A27" s="230">
        <v>10</v>
      </c>
      <c r="B27" s="231" t="s">
        <v>869</v>
      </c>
      <c r="C27" s="232" t="s">
        <v>870</v>
      </c>
      <c r="D27" s="233" t="s">
        <v>128</v>
      </c>
      <c r="E27" s="234">
        <v>104.22</v>
      </c>
      <c r="F27" s="234"/>
      <c r="G27" s="235">
        <f>E27*F27</f>
        <v>0</v>
      </c>
      <c r="H27" s="236">
        <v>1.9000000000000001E-4</v>
      </c>
      <c r="I27" s="237">
        <f>E27*H27</f>
        <v>1.9801800000000001E-2</v>
      </c>
      <c r="J27" s="236">
        <v>0</v>
      </c>
      <c r="K27" s="237">
        <f>E27*J27</f>
        <v>0</v>
      </c>
      <c r="O27" s="229">
        <v>2</v>
      </c>
      <c r="AA27" s="205">
        <v>1</v>
      </c>
      <c r="AB27" s="205">
        <v>7</v>
      </c>
      <c r="AC27" s="205">
        <v>7</v>
      </c>
      <c r="AZ27" s="205">
        <v>2</v>
      </c>
      <c r="BA27" s="205">
        <f>IF(AZ27=1,G27,0)</f>
        <v>0</v>
      </c>
      <c r="BB27" s="205">
        <f>IF(AZ27=2,G27,0)</f>
        <v>0</v>
      </c>
      <c r="BC27" s="205">
        <f>IF(AZ27=3,G27,0)</f>
        <v>0</v>
      </c>
      <c r="BD27" s="205">
        <f>IF(AZ27=4,G27,0)</f>
        <v>0</v>
      </c>
      <c r="BE27" s="205">
        <f>IF(AZ27=5,G27,0)</f>
        <v>0</v>
      </c>
      <c r="CA27" s="229">
        <v>1</v>
      </c>
      <c r="CB27" s="229">
        <v>7</v>
      </c>
    </row>
    <row r="28" spans="1:80" x14ac:dyDescent="0.2">
      <c r="A28" s="230">
        <v>11</v>
      </c>
      <c r="B28" s="231" t="s">
        <v>871</v>
      </c>
      <c r="C28" s="232" t="s">
        <v>872</v>
      </c>
      <c r="D28" s="233" t="s">
        <v>13</v>
      </c>
      <c r="E28" s="234">
        <v>7.74</v>
      </c>
      <c r="F28" s="234"/>
      <c r="G28" s="235">
        <f>E28*F28</f>
        <v>0</v>
      </c>
      <c r="H28" s="236">
        <v>0</v>
      </c>
      <c r="I28" s="237">
        <f>E28*H28</f>
        <v>0</v>
      </c>
      <c r="J28" s="236"/>
      <c r="K28" s="237">
        <f>E28*J28</f>
        <v>0</v>
      </c>
      <c r="O28" s="229">
        <v>2</v>
      </c>
      <c r="AA28" s="205">
        <v>7</v>
      </c>
      <c r="AB28" s="205">
        <v>1002</v>
      </c>
      <c r="AC28" s="205">
        <v>5</v>
      </c>
      <c r="AZ28" s="205">
        <v>2</v>
      </c>
      <c r="BA28" s="205">
        <f>IF(AZ28=1,G28,0)</f>
        <v>0</v>
      </c>
      <c r="BB28" s="205">
        <f>IF(AZ28=2,G28,0)</f>
        <v>0</v>
      </c>
      <c r="BC28" s="205">
        <f>IF(AZ28=3,G28,0)</f>
        <v>0</v>
      </c>
      <c r="BD28" s="205">
        <f>IF(AZ28=4,G28,0)</f>
        <v>0</v>
      </c>
      <c r="BE28" s="205">
        <f>IF(AZ28=5,G28,0)</f>
        <v>0</v>
      </c>
      <c r="CA28" s="229">
        <v>7</v>
      </c>
      <c r="CB28" s="229">
        <v>1002</v>
      </c>
    </row>
    <row r="29" spans="1:80" x14ac:dyDescent="0.2">
      <c r="A29" s="248"/>
      <c r="B29" s="249" t="s">
        <v>98</v>
      </c>
      <c r="C29" s="250" t="s">
        <v>861</v>
      </c>
      <c r="D29" s="251"/>
      <c r="E29" s="252"/>
      <c r="F29" s="253"/>
      <c r="G29" s="254">
        <f>SUM(G21:G28)</f>
        <v>0</v>
      </c>
      <c r="H29" s="255"/>
      <c r="I29" s="256">
        <f>SUM(I21:I28)</f>
        <v>1.2026988000000001</v>
      </c>
      <c r="J29" s="255"/>
      <c r="K29" s="256">
        <f>SUM(K21:K28)</f>
        <v>0</v>
      </c>
      <c r="O29" s="229">
        <v>4</v>
      </c>
      <c r="BA29" s="257">
        <f>SUM(BA21:BA28)</f>
        <v>0</v>
      </c>
      <c r="BB29" s="257">
        <f>SUM(BB21:BB28)</f>
        <v>0</v>
      </c>
      <c r="BC29" s="257">
        <f>SUM(BC21:BC28)</f>
        <v>0</v>
      </c>
      <c r="BD29" s="257">
        <f>SUM(BD21:BD28)</f>
        <v>0</v>
      </c>
      <c r="BE29" s="257">
        <f>SUM(BE21:BE28)</f>
        <v>0</v>
      </c>
    </row>
    <row r="30" spans="1:80" x14ac:dyDescent="0.2">
      <c r="A30" s="219" t="s">
        <v>96</v>
      </c>
      <c r="B30" s="220" t="s">
        <v>470</v>
      </c>
      <c r="C30" s="221" t="s">
        <v>471</v>
      </c>
      <c r="D30" s="222"/>
      <c r="E30" s="223"/>
      <c r="F30" s="223"/>
      <c r="G30" s="224"/>
      <c r="H30" s="225"/>
      <c r="I30" s="226"/>
      <c r="J30" s="227"/>
      <c r="K30" s="228"/>
      <c r="O30" s="229">
        <v>1</v>
      </c>
    </row>
    <row r="31" spans="1:80" x14ac:dyDescent="0.2">
      <c r="A31" s="230">
        <v>12</v>
      </c>
      <c r="B31" s="231" t="s">
        <v>873</v>
      </c>
      <c r="C31" s="232" t="s">
        <v>874</v>
      </c>
      <c r="D31" s="233" t="s">
        <v>219</v>
      </c>
      <c r="E31" s="234">
        <v>1</v>
      </c>
      <c r="F31" s="234"/>
      <c r="G31" s="235">
        <f>E31*F31</f>
        <v>0</v>
      </c>
      <c r="H31" s="236">
        <v>0</v>
      </c>
      <c r="I31" s="237">
        <f>E31*H31</f>
        <v>0</v>
      </c>
      <c r="J31" s="236"/>
      <c r="K31" s="237">
        <f>E31*J31</f>
        <v>0</v>
      </c>
      <c r="O31" s="229">
        <v>2</v>
      </c>
      <c r="AA31" s="205">
        <v>12</v>
      </c>
      <c r="AB31" s="205">
        <v>0</v>
      </c>
      <c r="AC31" s="205">
        <v>21</v>
      </c>
      <c r="AZ31" s="205">
        <v>2</v>
      </c>
      <c r="BA31" s="205">
        <f>IF(AZ31=1,G31,0)</f>
        <v>0</v>
      </c>
      <c r="BB31" s="205">
        <f>IF(AZ31=2,G31,0)</f>
        <v>0</v>
      </c>
      <c r="BC31" s="205">
        <f>IF(AZ31=3,G31,0)</f>
        <v>0</v>
      </c>
      <c r="BD31" s="205">
        <f>IF(AZ31=4,G31,0)</f>
        <v>0</v>
      </c>
      <c r="BE31" s="205">
        <f>IF(AZ31=5,G31,0)</f>
        <v>0</v>
      </c>
      <c r="CA31" s="229">
        <v>12</v>
      </c>
      <c r="CB31" s="229">
        <v>0</v>
      </c>
    </row>
    <row r="32" spans="1:80" ht="33.75" x14ac:dyDescent="0.2">
      <c r="A32" s="238"/>
      <c r="B32" s="239"/>
      <c r="C32" s="331" t="s">
        <v>875</v>
      </c>
      <c r="D32" s="332"/>
      <c r="E32" s="332"/>
      <c r="F32" s="332"/>
      <c r="G32" s="333"/>
      <c r="I32" s="240"/>
      <c r="K32" s="240"/>
      <c r="L32" s="241" t="s">
        <v>875</v>
      </c>
      <c r="O32" s="229">
        <v>3</v>
      </c>
    </row>
    <row r="33" spans="1:80" ht="22.5" x14ac:dyDescent="0.2">
      <c r="A33" s="230">
        <v>13</v>
      </c>
      <c r="B33" s="231" t="s">
        <v>876</v>
      </c>
      <c r="C33" s="232" t="s">
        <v>877</v>
      </c>
      <c r="D33" s="233" t="s">
        <v>219</v>
      </c>
      <c r="E33" s="234">
        <v>1</v>
      </c>
      <c r="F33" s="234"/>
      <c r="G33" s="235">
        <f>E33*F33</f>
        <v>0</v>
      </c>
      <c r="H33" s="236">
        <v>0</v>
      </c>
      <c r="I33" s="237">
        <f>E33*H33</f>
        <v>0</v>
      </c>
      <c r="J33" s="236"/>
      <c r="K33" s="237">
        <f>E33*J33</f>
        <v>0</v>
      </c>
      <c r="O33" s="229">
        <v>2</v>
      </c>
      <c r="AA33" s="205">
        <v>12</v>
      </c>
      <c r="AB33" s="205">
        <v>0</v>
      </c>
      <c r="AC33" s="205">
        <v>22</v>
      </c>
      <c r="AZ33" s="205">
        <v>2</v>
      </c>
      <c r="BA33" s="205">
        <f>IF(AZ33=1,G33,0)</f>
        <v>0</v>
      </c>
      <c r="BB33" s="205">
        <f>IF(AZ33=2,G33,0)</f>
        <v>0</v>
      </c>
      <c r="BC33" s="205">
        <f>IF(AZ33=3,G33,0)</f>
        <v>0</v>
      </c>
      <c r="BD33" s="205">
        <f>IF(AZ33=4,G33,0)</f>
        <v>0</v>
      </c>
      <c r="BE33" s="205">
        <f>IF(AZ33=5,G33,0)</f>
        <v>0</v>
      </c>
      <c r="CA33" s="229">
        <v>12</v>
      </c>
      <c r="CB33" s="229">
        <v>0</v>
      </c>
    </row>
    <row r="34" spans="1:80" x14ac:dyDescent="0.2">
      <c r="A34" s="230">
        <v>14</v>
      </c>
      <c r="B34" s="231" t="s">
        <v>514</v>
      </c>
      <c r="C34" s="232" t="s">
        <v>515</v>
      </c>
      <c r="D34" s="233" t="s">
        <v>13</v>
      </c>
      <c r="E34" s="234">
        <v>2.1800000000000002</v>
      </c>
      <c r="F34" s="234"/>
      <c r="G34" s="235">
        <f>E34*F34</f>
        <v>0</v>
      </c>
      <c r="H34" s="236">
        <v>0</v>
      </c>
      <c r="I34" s="237">
        <f>E34*H34</f>
        <v>0</v>
      </c>
      <c r="J34" s="236"/>
      <c r="K34" s="237">
        <f>E34*J34</f>
        <v>0</v>
      </c>
      <c r="O34" s="229">
        <v>2</v>
      </c>
      <c r="AA34" s="205">
        <v>7</v>
      </c>
      <c r="AB34" s="205">
        <v>1002</v>
      </c>
      <c r="AC34" s="205">
        <v>5</v>
      </c>
      <c r="AZ34" s="205">
        <v>2</v>
      </c>
      <c r="BA34" s="205">
        <f>IF(AZ34=1,G34,0)</f>
        <v>0</v>
      </c>
      <c r="BB34" s="205">
        <f>IF(AZ34=2,G34,0)</f>
        <v>0</v>
      </c>
      <c r="BC34" s="205">
        <f>IF(AZ34=3,G34,0)</f>
        <v>0</v>
      </c>
      <c r="BD34" s="205">
        <f>IF(AZ34=4,G34,0)</f>
        <v>0</v>
      </c>
      <c r="BE34" s="205">
        <f>IF(AZ34=5,G34,0)</f>
        <v>0</v>
      </c>
      <c r="CA34" s="229">
        <v>7</v>
      </c>
      <c r="CB34" s="229">
        <v>1002</v>
      </c>
    </row>
    <row r="35" spans="1:80" x14ac:dyDescent="0.2">
      <c r="A35" s="248"/>
      <c r="B35" s="249" t="s">
        <v>98</v>
      </c>
      <c r="C35" s="250" t="s">
        <v>472</v>
      </c>
      <c r="D35" s="251"/>
      <c r="E35" s="252"/>
      <c r="F35" s="253"/>
      <c r="G35" s="254">
        <f>SUM(G30:G34)</f>
        <v>0</v>
      </c>
      <c r="H35" s="255"/>
      <c r="I35" s="256">
        <f>SUM(I30:I34)</f>
        <v>0</v>
      </c>
      <c r="J35" s="255"/>
      <c r="K35" s="256">
        <f>SUM(K30:K34)</f>
        <v>0</v>
      </c>
      <c r="O35" s="229">
        <v>4</v>
      </c>
      <c r="BA35" s="257">
        <f>SUM(BA30:BA34)</f>
        <v>0</v>
      </c>
      <c r="BB35" s="257">
        <f>SUM(BB30:BB34)</f>
        <v>0</v>
      </c>
      <c r="BC35" s="257">
        <f>SUM(BC30:BC34)</f>
        <v>0</v>
      </c>
      <c r="BD35" s="257">
        <f>SUM(BD30:BD34)</f>
        <v>0</v>
      </c>
      <c r="BE35" s="257">
        <f>SUM(BE30:BE34)</f>
        <v>0</v>
      </c>
    </row>
    <row r="36" spans="1:80" x14ac:dyDescent="0.2">
      <c r="A36" s="219" t="s">
        <v>96</v>
      </c>
      <c r="B36" s="220" t="s">
        <v>579</v>
      </c>
      <c r="C36" s="221" t="s">
        <v>580</v>
      </c>
      <c r="D36" s="222"/>
      <c r="E36" s="223"/>
      <c r="F36" s="223"/>
      <c r="G36" s="224"/>
      <c r="H36" s="225"/>
      <c r="I36" s="226"/>
      <c r="J36" s="227"/>
      <c r="K36" s="228"/>
      <c r="O36" s="229">
        <v>1</v>
      </c>
    </row>
    <row r="37" spans="1:80" x14ac:dyDescent="0.2">
      <c r="A37" s="230">
        <v>15</v>
      </c>
      <c r="B37" s="231" t="s">
        <v>582</v>
      </c>
      <c r="C37" s="232" t="s">
        <v>583</v>
      </c>
      <c r="D37" s="233" t="s">
        <v>366</v>
      </c>
      <c r="E37" s="234">
        <v>2.0690404999999998</v>
      </c>
      <c r="F37" s="234"/>
      <c r="G37" s="235">
        <f>E37*F37</f>
        <v>0</v>
      </c>
      <c r="H37" s="236">
        <v>0</v>
      </c>
      <c r="I37" s="237">
        <f>E37*H37</f>
        <v>0</v>
      </c>
      <c r="J37" s="236"/>
      <c r="K37" s="237">
        <f>E37*J37</f>
        <v>0</v>
      </c>
      <c r="O37" s="229">
        <v>2</v>
      </c>
      <c r="AA37" s="205">
        <v>8</v>
      </c>
      <c r="AB37" s="205">
        <v>0</v>
      </c>
      <c r="AC37" s="205">
        <v>3</v>
      </c>
      <c r="AZ37" s="205">
        <v>1</v>
      </c>
      <c r="BA37" s="205">
        <f>IF(AZ37=1,G37,0)</f>
        <v>0</v>
      </c>
      <c r="BB37" s="205">
        <f>IF(AZ37=2,G37,0)</f>
        <v>0</v>
      </c>
      <c r="BC37" s="205">
        <f>IF(AZ37=3,G37,0)</f>
        <v>0</v>
      </c>
      <c r="BD37" s="205">
        <f>IF(AZ37=4,G37,0)</f>
        <v>0</v>
      </c>
      <c r="BE37" s="205">
        <f>IF(AZ37=5,G37,0)</f>
        <v>0</v>
      </c>
      <c r="CA37" s="229">
        <v>8</v>
      </c>
      <c r="CB37" s="229">
        <v>0</v>
      </c>
    </row>
    <row r="38" spans="1:80" x14ac:dyDescent="0.2">
      <c r="A38" s="238"/>
      <c r="B38" s="239"/>
      <c r="C38" s="331" t="s">
        <v>916</v>
      </c>
      <c r="D38" s="332"/>
      <c r="E38" s="332"/>
      <c r="F38" s="332"/>
      <c r="G38" s="333"/>
      <c r="I38" s="240"/>
      <c r="K38" s="240"/>
      <c r="L38" s="241" t="s">
        <v>878</v>
      </c>
      <c r="O38" s="229">
        <v>3</v>
      </c>
    </row>
    <row r="39" spans="1:80" x14ac:dyDescent="0.2">
      <c r="A39" s="230">
        <v>16</v>
      </c>
      <c r="B39" s="231" t="s">
        <v>584</v>
      </c>
      <c r="C39" s="232" t="s">
        <v>585</v>
      </c>
      <c r="D39" s="233" t="s">
        <v>366</v>
      </c>
      <c r="E39" s="234">
        <v>4.1380809999999997</v>
      </c>
      <c r="F39" s="234"/>
      <c r="G39" s="235">
        <f t="shared" ref="G39:G46" si="0">E39*F39</f>
        <v>0</v>
      </c>
      <c r="H39" s="236">
        <v>0</v>
      </c>
      <c r="I39" s="237">
        <f t="shared" ref="I39:I46" si="1">E39*H39</f>
        <v>0</v>
      </c>
      <c r="J39" s="236"/>
      <c r="K39" s="237">
        <f t="shared" ref="K39:K46" si="2">E39*J39</f>
        <v>0</v>
      </c>
      <c r="O39" s="229">
        <v>2</v>
      </c>
      <c r="AA39" s="205">
        <v>8</v>
      </c>
      <c r="AB39" s="205">
        <v>0</v>
      </c>
      <c r="AC39" s="205">
        <v>3</v>
      </c>
      <c r="AZ39" s="205">
        <v>1</v>
      </c>
      <c r="BA39" s="205">
        <f t="shared" ref="BA39:BA46" si="3">IF(AZ39=1,G39,0)</f>
        <v>0</v>
      </c>
      <c r="BB39" s="205">
        <f t="shared" ref="BB39:BB46" si="4">IF(AZ39=2,G39,0)</f>
        <v>0</v>
      </c>
      <c r="BC39" s="205">
        <f t="shared" ref="BC39:BC46" si="5">IF(AZ39=3,G39,0)</f>
        <v>0</v>
      </c>
      <c r="BD39" s="205">
        <f t="shared" ref="BD39:BD46" si="6">IF(AZ39=4,G39,0)</f>
        <v>0</v>
      </c>
      <c r="BE39" s="205">
        <f t="shared" ref="BE39:BE46" si="7">IF(AZ39=5,G39,0)</f>
        <v>0</v>
      </c>
      <c r="CA39" s="229">
        <v>8</v>
      </c>
      <c r="CB39" s="229">
        <v>0</v>
      </c>
    </row>
    <row r="40" spans="1:80" x14ac:dyDescent="0.2">
      <c r="A40" s="230">
        <v>17</v>
      </c>
      <c r="B40" s="231" t="s">
        <v>586</v>
      </c>
      <c r="C40" s="232" t="s">
        <v>587</v>
      </c>
      <c r="D40" s="233" t="s">
        <v>366</v>
      </c>
      <c r="E40" s="234">
        <v>2.0690404999999998</v>
      </c>
      <c r="F40" s="234"/>
      <c r="G40" s="235">
        <f t="shared" si="0"/>
        <v>0</v>
      </c>
      <c r="H40" s="236">
        <v>0</v>
      </c>
      <c r="I40" s="237">
        <f t="shared" si="1"/>
        <v>0</v>
      </c>
      <c r="J40" s="236"/>
      <c r="K40" s="237">
        <f t="shared" si="2"/>
        <v>0</v>
      </c>
      <c r="O40" s="229">
        <v>2</v>
      </c>
      <c r="AA40" s="205">
        <v>8</v>
      </c>
      <c r="AB40" s="205">
        <v>0</v>
      </c>
      <c r="AC40" s="205">
        <v>3</v>
      </c>
      <c r="AZ40" s="205">
        <v>1</v>
      </c>
      <c r="BA40" s="205">
        <f t="shared" si="3"/>
        <v>0</v>
      </c>
      <c r="BB40" s="205">
        <f t="shared" si="4"/>
        <v>0</v>
      </c>
      <c r="BC40" s="205">
        <f t="shared" si="5"/>
        <v>0</v>
      </c>
      <c r="BD40" s="205">
        <f t="shared" si="6"/>
        <v>0</v>
      </c>
      <c r="BE40" s="205">
        <f t="shared" si="7"/>
        <v>0</v>
      </c>
      <c r="CA40" s="229">
        <v>8</v>
      </c>
      <c r="CB40" s="229">
        <v>0</v>
      </c>
    </row>
    <row r="41" spans="1:80" x14ac:dyDescent="0.2">
      <c r="A41" s="230">
        <v>18</v>
      </c>
      <c r="B41" s="231" t="s">
        <v>588</v>
      </c>
      <c r="C41" s="232" t="s">
        <v>589</v>
      </c>
      <c r="D41" s="233" t="s">
        <v>366</v>
      </c>
      <c r="E41" s="234">
        <v>37.242728999999997</v>
      </c>
      <c r="F41" s="234"/>
      <c r="G41" s="235">
        <f t="shared" si="0"/>
        <v>0</v>
      </c>
      <c r="H41" s="236">
        <v>0</v>
      </c>
      <c r="I41" s="237">
        <f t="shared" si="1"/>
        <v>0</v>
      </c>
      <c r="J41" s="236"/>
      <c r="K41" s="237">
        <f t="shared" si="2"/>
        <v>0</v>
      </c>
      <c r="O41" s="229">
        <v>2</v>
      </c>
      <c r="AA41" s="205">
        <v>8</v>
      </c>
      <c r="AB41" s="205">
        <v>0</v>
      </c>
      <c r="AC41" s="205">
        <v>3</v>
      </c>
      <c r="AZ41" s="205">
        <v>1</v>
      </c>
      <c r="BA41" s="205">
        <f t="shared" si="3"/>
        <v>0</v>
      </c>
      <c r="BB41" s="205">
        <f t="shared" si="4"/>
        <v>0</v>
      </c>
      <c r="BC41" s="205">
        <f t="shared" si="5"/>
        <v>0</v>
      </c>
      <c r="BD41" s="205">
        <f t="shared" si="6"/>
        <v>0</v>
      </c>
      <c r="BE41" s="205">
        <f t="shared" si="7"/>
        <v>0</v>
      </c>
      <c r="CA41" s="229">
        <v>8</v>
      </c>
      <c r="CB41" s="229">
        <v>0</v>
      </c>
    </row>
    <row r="42" spans="1:80" x14ac:dyDescent="0.2">
      <c r="A42" s="230">
        <v>19</v>
      </c>
      <c r="B42" s="231" t="s">
        <v>590</v>
      </c>
      <c r="C42" s="232" t="s">
        <v>591</v>
      </c>
      <c r="D42" s="233" t="s">
        <v>366</v>
      </c>
      <c r="E42" s="234">
        <v>2.0690404999999998</v>
      </c>
      <c r="F42" s="234"/>
      <c r="G42" s="235">
        <f t="shared" si="0"/>
        <v>0</v>
      </c>
      <c r="H42" s="236">
        <v>0</v>
      </c>
      <c r="I42" s="237">
        <f t="shared" si="1"/>
        <v>0</v>
      </c>
      <c r="J42" s="236"/>
      <c r="K42" s="237">
        <f t="shared" si="2"/>
        <v>0</v>
      </c>
      <c r="O42" s="229">
        <v>2</v>
      </c>
      <c r="AA42" s="205">
        <v>8</v>
      </c>
      <c r="AB42" s="205">
        <v>0</v>
      </c>
      <c r="AC42" s="205">
        <v>3</v>
      </c>
      <c r="AZ42" s="205">
        <v>1</v>
      </c>
      <c r="BA42" s="205">
        <f t="shared" si="3"/>
        <v>0</v>
      </c>
      <c r="BB42" s="205">
        <f t="shared" si="4"/>
        <v>0</v>
      </c>
      <c r="BC42" s="205">
        <f t="shared" si="5"/>
        <v>0</v>
      </c>
      <c r="BD42" s="205">
        <f t="shared" si="6"/>
        <v>0</v>
      </c>
      <c r="BE42" s="205">
        <f t="shared" si="7"/>
        <v>0</v>
      </c>
      <c r="CA42" s="229">
        <v>8</v>
      </c>
      <c r="CB42" s="229">
        <v>0</v>
      </c>
    </row>
    <row r="43" spans="1:80" x14ac:dyDescent="0.2">
      <c r="A43" s="230">
        <v>20</v>
      </c>
      <c r="B43" s="231" t="s">
        <v>592</v>
      </c>
      <c r="C43" s="232" t="s">
        <v>593</v>
      </c>
      <c r="D43" s="233" t="s">
        <v>366</v>
      </c>
      <c r="E43" s="234">
        <v>16.552323999999999</v>
      </c>
      <c r="F43" s="234"/>
      <c r="G43" s="235">
        <f t="shared" si="0"/>
        <v>0</v>
      </c>
      <c r="H43" s="236">
        <v>0</v>
      </c>
      <c r="I43" s="237">
        <f t="shared" si="1"/>
        <v>0</v>
      </c>
      <c r="J43" s="236"/>
      <c r="K43" s="237">
        <f t="shared" si="2"/>
        <v>0</v>
      </c>
      <c r="O43" s="229">
        <v>2</v>
      </c>
      <c r="AA43" s="205">
        <v>8</v>
      </c>
      <c r="AB43" s="205">
        <v>0</v>
      </c>
      <c r="AC43" s="205">
        <v>3</v>
      </c>
      <c r="AZ43" s="205">
        <v>1</v>
      </c>
      <c r="BA43" s="205">
        <f t="shared" si="3"/>
        <v>0</v>
      </c>
      <c r="BB43" s="205">
        <f t="shared" si="4"/>
        <v>0</v>
      </c>
      <c r="BC43" s="205">
        <f t="shared" si="5"/>
        <v>0</v>
      </c>
      <c r="BD43" s="205">
        <f t="shared" si="6"/>
        <v>0</v>
      </c>
      <c r="BE43" s="205">
        <f t="shared" si="7"/>
        <v>0</v>
      </c>
      <c r="CA43" s="229">
        <v>8</v>
      </c>
      <c r="CB43" s="229">
        <v>0</v>
      </c>
    </row>
    <row r="44" spans="1:80" x14ac:dyDescent="0.2">
      <c r="A44" s="230">
        <v>21</v>
      </c>
      <c r="B44" s="231" t="s">
        <v>594</v>
      </c>
      <c r="C44" s="232" t="s">
        <v>595</v>
      </c>
      <c r="D44" s="233" t="s">
        <v>366</v>
      </c>
      <c r="E44" s="234">
        <v>2.0690404999999998</v>
      </c>
      <c r="F44" s="234"/>
      <c r="G44" s="235">
        <f t="shared" si="0"/>
        <v>0</v>
      </c>
      <c r="H44" s="236">
        <v>0</v>
      </c>
      <c r="I44" s="237">
        <f t="shared" si="1"/>
        <v>0</v>
      </c>
      <c r="J44" s="236"/>
      <c r="K44" s="237">
        <f t="shared" si="2"/>
        <v>0</v>
      </c>
      <c r="O44" s="229">
        <v>2</v>
      </c>
      <c r="AA44" s="205">
        <v>8</v>
      </c>
      <c r="AB44" s="205">
        <v>0</v>
      </c>
      <c r="AC44" s="205">
        <v>3</v>
      </c>
      <c r="AZ44" s="205">
        <v>1</v>
      </c>
      <c r="BA44" s="205">
        <f t="shared" si="3"/>
        <v>0</v>
      </c>
      <c r="BB44" s="205">
        <f t="shared" si="4"/>
        <v>0</v>
      </c>
      <c r="BC44" s="205">
        <f t="shared" si="5"/>
        <v>0</v>
      </c>
      <c r="BD44" s="205">
        <f t="shared" si="6"/>
        <v>0</v>
      </c>
      <c r="BE44" s="205">
        <f t="shared" si="7"/>
        <v>0</v>
      </c>
      <c r="CA44" s="229">
        <v>8</v>
      </c>
      <c r="CB44" s="229">
        <v>0</v>
      </c>
    </row>
    <row r="45" spans="1:80" x14ac:dyDescent="0.2">
      <c r="A45" s="230">
        <v>22</v>
      </c>
      <c r="B45" s="231" t="s">
        <v>596</v>
      </c>
      <c r="C45" s="232" t="s">
        <v>597</v>
      </c>
      <c r="D45" s="233" t="s">
        <v>366</v>
      </c>
      <c r="E45" s="234">
        <v>2.0690404999999998</v>
      </c>
      <c r="F45" s="234"/>
      <c r="G45" s="235">
        <f t="shared" si="0"/>
        <v>0</v>
      </c>
      <c r="H45" s="236">
        <v>0</v>
      </c>
      <c r="I45" s="237">
        <f t="shared" si="1"/>
        <v>0</v>
      </c>
      <c r="J45" s="236"/>
      <c r="K45" s="237">
        <f t="shared" si="2"/>
        <v>0</v>
      </c>
      <c r="O45" s="229">
        <v>2</v>
      </c>
      <c r="AA45" s="205">
        <v>8</v>
      </c>
      <c r="AB45" s="205">
        <v>0</v>
      </c>
      <c r="AC45" s="205">
        <v>3</v>
      </c>
      <c r="AZ45" s="205">
        <v>1</v>
      </c>
      <c r="BA45" s="205">
        <f t="shared" si="3"/>
        <v>0</v>
      </c>
      <c r="BB45" s="205">
        <f t="shared" si="4"/>
        <v>0</v>
      </c>
      <c r="BC45" s="205">
        <f t="shared" si="5"/>
        <v>0</v>
      </c>
      <c r="BD45" s="205">
        <f t="shared" si="6"/>
        <v>0</v>
      </c>
      <c r="BE45" s="205">
        <f t="shared" si="7"/>
        <v>0</v>
      </c>
      <c r="CA45" s="229">
        <v>8</v>
      </c>
      <c r="CB45" s="229">
        <v>0</v>
      </c>
    </row>
    <row r="46" spans="1:80" x14ac:dyDescent="0.2">
      <c r="A46" s="230">
        <v>23</v>
      </c>
      <c r="B46" s="231" t="s">
        <v>598</v>
      </c>
      <c r="C46" s="232" t="s">
        <v>599</v>
      </c>
      <c r="D46" s="233" t="s">
        <v>366</v>
      </c>
      <c r="E46" s="234">
        <v>2.0690404999999998</v>
      </c>
      <c r="F46" s="234"/>
      <c r="G46" s="235">
        <f t="shared" si="0"/>
        <v>0</v>
      </c>
      <c r="H46" s="236">
        <v>0</v>
      </c>
      <c r="I46" s="237">
        <f t="shared" si="1"/>
        <v>0</v>
      </c>
      <c r="J46" s="236"/>
      <c r="K46" s="237">
        <f t="shared" si="2"/>
        <v>0</v>
      </c>
      <c r="O46" s="229">
        <v>2</v>
      </c>
      <c r="AA46" s="205">
        <v>8</v>
      </c>
      <c r="AB46" s="205">
        <v>0</v>
      </c>
      <c r="AC46" s="205">
        <v>3</v>
      </c>
      <c r="AZ46" s="205">
        <v>1</v>
      </c>
      <c r="BA46" s="205">
        <f t="shared" si="3"/>
        <v>0</v>
      </c>
      <c r="BB46" s="205">
        <f t="shared" si="4"/>
        <v>0</v>
      </c>
      <c r="BC46" s="205">
        <f t="shared" si="5"/>
        <v>0</v>
      </c>
      <c r="BD46" s="205">
        <f t="shared" si="6"/>
        <v>0</v>
      </c>
      <c r="BE46" s="205">
        <f t="shared" si="7"/>
        <v>0</v>
      </c>
      <c r="CA46" s="229">
        <v>8</v>
      </c>
      <c r="CB46" s="229">
        <v>0</v>
      </c>
    </row>
    <row r="47" spans="1:80" x14ac:dyDescent="0.2">
      <c r="A47" s="248"/>
      <c r="B47" s="249" t="s">
        <v>98</v>
      </c>
      <c r="C47" s="250" t="s">
        <v>581</v>
      </c>
      <c r="D47" s="251"/>
      <c r="E47" s="252"/>
      <c r="F47" s="253"/>
      <c r="G47" s="254">
        <f>SUM(G36:G46)</f>
        <v>0</v>
      </c>
      <c r="H47" s="255"/>
      <c r="I47" s="256">
        <f>SUM(I36:I46)</f>
        <v>0</v>
      </c>
      <c r="J47" s="255"/>
      <c r="K47" s="256">
        <f>SUM(K36:K46)</f>
        <v>0</v>
      </c>
      <c r="O47" s="229">
        <v>4</v>
      </c>
      <c r="BA47" s="257">
        <f>SUM(BA36:BA46)</f>
        <v>0</v>
      </c>
      <c r="BB47" s="257">
        <f>SUM(BB36:BB46)</f>
        <v>0</v>
      </c>
      <c r="BC47" s="257">
        <f>SUM(BC36:BC46)</f>
        <v>0</v>
      </c>
      <c r="BD47" s="257">
        <f>SUM(BD36:BD46)</f>
        <v>0</v>
      </c>
      <c r="BE47" s="257">
        <f>SUM(BE36:BE46)</f>
        <v>0</v>
      </c>
    </row>
    <row r="48" spans="1:80" x14ac:dyDescent="0.2">
      <c r="E48" s="205"/>
    </row>
    <row r="49" spans="5:5" x14ac:dyDescent="0.2">
      <c r="E49" s="205"/>
    </row>
    <row r="50" spans="5:5" x14ac:dyDescent="0.2">
      <c r="E50" s="205"/>
    </row>
    <row r="51" spans="5:5" x14ac:dyDescent="0.2">
      <c r="E51" s="205"/>
    </row>
    <row r="52" spans="5:5" x14ac:dyDescent="0.2">
      <c r="E52" s="205"/>
    </row>
    <row r="53" spans="5:5" x14ac:dyDescent="0.2">
      <c r="E53" s="205"/>
    </row>
    <row r="54" spans="5:5" x14ac:dyDescent="0.2">
      <c r="E54" s="205"/>
    </row>
    <row r="55" spans="5:5" x14ac:dyDescent="0.2">
      <c r="E55" s="205"/>
    </row>
    <row r="56" spans="5:5" x14ac:dyDescent="0.2">
      <c r="E56" s="205"/>
    </row>
    <row r="57" spans="5:5" x14ac:dyDescent="0.2">
      <c r="E57" s="205"/>
    </row>
    <row r="58" spans="5:5" x14ac:dyDescent="0.2">
      <c r="E58" s="205"/>
    </row>
    <row r="59" spans="5:5" x14ac:dyDescent="0.2">
      <c r="E59" s="205"/>
    </row>
    <row r="60" spans="5:5" x14ac:dyDescent="0.2">
      <c r="E60" s="205"/>
    </row>
    <row r="61" spans="5:5" x14ac:dyDescent="0.2">
      <c r="E61" s="205"/>
    </row>
    <row r="62" spans="5:5" x14ac:dyDescent="0.2">
      <c r="E62" s="205"/>
    </row>
    <row r="63" spans="5:5" x14ac:dyDescent="0.2">
      <c r="E63" s="205"/>
    </row>
    <row r="64" spans="5:5" x14ac:dyDescent="0.2">
      <c r="E64" s="205"/>
    </row>
    <row r="65" spans="1:7" x14ac:dyDescent="0.2">
      <c r="E65" s="205"/>
    </row>
    <row r="66" spans="1:7" x14ac:dyDescent="0.2">
      <c r="E66" s="205"/>
    </row>
    <row r="67" spans="1:7" x14ac:dyDescent="0.2">
      <c r="E67" s="205"/>
    </row>
    <row r="68" spans="1:7" x14ac:dyDescent="0.2">
      <c r="E68" s="205"/>
    </row>
    <row r="69" spans="1:7" x14ac:dyDescent="0.2">
      <c r="E69" s="205"/>
    </row>
    <row r="70" spans="1:7" x14ac:dyDescent="0.2">
      <c r="E70" s="205"/>
    </row>
    <row r="71" spans="1:7" x14ac:dyDescent="0.2">
      <c r="A71" s="247"/>
      <c r="B71" s="247"/>
      <c r="C71" s="247"/>
      <c r="D71" s="247"/>
      <c r="E71" s="247"/>
      <c r="F71" s="247"/>
      <c r="G71" s="247"/>
    </row>
    <row r="72" spans="1:7" x14ac:dyDescent="0.2">
      <c r="A72" s="247"/>
      <c r="B72" s="247"/>
      <c r="C72" s="247"/>
      <c r="D72" s="247"/>
      <c r="E72" s="247"/>
      <c r="F72" s="247"/>
      <c r="G72" s="247"/>
    </row>
    <row r="73" spans="1:7" x14ac:dyDescent="0.2">
      <c r="A73" s="247"/>
      <c r="B73" s="247"/>
      <c r="C73" s="247"/>
      <c r="D73" s="247"/>
      <c r="E73" s="247"/>
      <c r="F73" s="247"/>
      <c r="G73" s="247"/>
    </row>
    <row r="74" spans="1:7" x14ac:dyDescent="0.2">
      <c r="A74" s="247"/>
      <c r="B74" s="247"/>
      <c r="C74" s="247"/>
      <c r="D74" s="247"/>
      <c r="E74" s="247"/>
      <c r="F74" s="247"/>
      <c r="G74" s="247"/>
    </row>
    <row r="75" spans="1:7" x14ac:dyDescent="0.2">
      <c r="E75" s="205"/>
    </row>
    <row r="76" spans="1:7" x14ac:dyDescent="0.2">
      <c r="E76" s="205"/>
    </row>
    <row r="77" spans="1:7" x14ac:dyDescent="0.2">
      <c r="E77" s="205"/>
    </row>
    <row r="78" spans="1:7" x14ac:dyDescent="0.2">
      <c r="E78" s="205"/>
    </row>
    <row r="79" spans="1:7" x14ac:dyDescent="0.2">
      <c r="E79" s="205"/>
    </row>
    <row r="80" spans="1:7" x14ac:dyDescent="0.2">
      <c r="E80" s="205"/>
    </row>
    <row r="81" spans="5:5" x14ac:dyDescent="0.2">
      <c r="E81" s="205"/>
    </row>
    <row r="82" spans="5:5" x14ac:dyDescent="0.2">
      <c r="E82" s="205"/>
    </row>
    <row r="83" spans="5:5" x14ac:dyDescent="0.2">
      <c r="E83" s="205"/>
    </row>
    <row r="84" spans="5:5" x14ac:dyDescent="0.2">
      <c r="E84" s="205"/>
    </row>
    <row r="85" spans="5:5" x14ac:dyDescent="0.2">
      <c r="E85" s="205"/>
    </row>
    <row r="86" spans="5:5" x14ac:dyDescent="0.2">
      <c r="E86" s="205"/>
    </row>
    <row r="87" spans="5:5" x14ac:dyDescent="0.2">
      <c r="E87" s="205"/>
    </row>
    <row r="88" spans="5:5" x14ac:dyDescent="0.2">
      <c r="E88" s="205"/>
    </row>
    <row r="89" spans="5:5" x14ac:dyDescent="0.2">
      <c r="E89" s="205"/>
    </row>
    <row r="90" spans="5:5" x14ac:dyDescent="0.2">
      <c r="E90" s="205"/>
    </row>
    <row r="91" spans="5:5" x14ac:dyDescent="0.2">
      <c r="E91" s="205"/>
    </row>
    <row r="92" spans="5:5" x14ac:dyDescent="0.2">
      <c r="E92" s="205"/>
    </row>
    <row r="93" spans="5:5" x14ac:dyDescent="0.2">
      <c r="E93" s="205"/>
    </row>
    <row r="94" spans="5:5" x14ac:dyDescent="0.2">
      <c r="E94" s="205"/>
    </row>
    <row r="95" spans="5:5" x14ac:dyDescent="0.2">
      <c r="E95" s="205"/>
    </row>
    <row r="96" spans="5:5" x14ac:dyDescent="0.2">
      <c r="E96" s="205"/>
    </row>
    <row r="97" spans="1:7" x14ac:dyDescent="0.2">
      <c r="E97" s="205"/>
    </row>
    <row r="98" spans="1:7" x14ac:dyDescent="0.2">
      <c r="E98" s="205"/>
    </row>
    <row r="99" spans="1:7" x14ac:dyDescent="0.2">
      <c r="E99" s="205"/>
    </row>
    <row r="100" spans="1:7" x14ac:dyDescent="0.2">
      <c r="E100" s="205"/>
    </row>
    <row r="101" spans="1:7" x14ac:dyDescent="0.2">
      <c r="E101" s="205"/>
    </row>
    <row r="102" spans="1:7" x14ac:dyDescent="0.2">
      <c r="E102" s="205"/>
    </row>
    <row r="103" spans="1:7" x14ac:dyDescent="0.2">
      <c r="E103" s="205"/>
    </row>
    <row r="104" spans="1:7" x14ac:dyDescent="0.2">
      <c r="E104" s="205"/>
    </row>
    <row r="105" spans="1:7" x14ac:dyDescent="0.2">
      <c r="E105" s="205"/>
    </row>
    <row r="106" spans="1:7" x14ac:dyDescent="0.2">
      <c r="A106" s="258"/>
      <c r="B106" s="258"/>
    </row>
    <row r="107" spans="1:7" x14ac:dyDescent="0.2">
      <c r="A107" s="247"/>
      <c r="B107" s="247"/>
      <c r="C107" s="259"/>
      <c r="D107" s="259"/>
      <c r="E107" s="260"/>
      <c r="F107" s="259"/>
      <c r="G107" s="261"/>
    </row>
    <row r="108" spans="1:7" x14ac:dyDescent="0.2">
      <c r="A108" s="262"/>
      <c r="B108" s="262"/>
      <c r="C108" s="247"/>
      <c r="D108" s="247"/>
      <c r="E108" s="263"/>
      <c r="F108" s="247"/>
      <c r="G108" s="247"/>
    </row>
    <row r="109" spans="1:7" x14ac:dyDescent="0.2">
      <c r="A109" s="247"/>
      <c r="B109" s="247"/>
      <c r="C109" s="247"/>
      <c r="D109" s="247"/>
      <c r="E109" s="263"/>
      <c r="F109" s="247"/>
      <c r="G109" s="247"/>
    </row>
    <row r="110" spans="1:7" x14ac:dyDescent="0.2">
      <c r="A110" s="247"/>
      <c r="B110" s="247"/>
      <c r="C110" s="247"/>
      <c r="D110" s="247"/>
      <c r="E110" s="263"/>
      <c r="F110" s="247"/>
      <c r="G110" s="247"/>
    </row>
    <row r="111" spans="1:7" x14ac:dyDescent="0.2">
      <c r="A111" s="247"/>
      <c r="B111" s="247"/>
      <c r="C111" s="247"/>
      <c r="D111" s="247"/>
      <c r="E111" s="263"/>
      <c r="F111" s="247"/>
      <c r="G111" s="247"/>
    </row>
    <row r="112" spans="1:7" x14ac:dyDescent="0.2">
      <c r="A112" s="247"/>
      <c r="B112" s="247"/>
      <c r="C112" s="247"/>
      <c r="D112" s="247"/>
      <c r="E112" s="263"/>
      <c r="F112" s="247"/>
      <c r="G112" s="247"/>
    </row>
    <row r="113" spans="1:7" x14ac:dyDescent="0.2">
      <c r="A113" s="247"/>
      <c r="B113" s="247"/>
      <c r="C113" s="247"/>
      <c r="D113" s="247"/>
      <c r="E113" s="263"/>
      <c r="F113" s="247"/>
      <c r="G113" s="247"/>
    </row>
    <row r="114" spans="1:7" x14ac:dyDescent="0.2">
      <c r="A114" s="247"/>
      <c r="B114" s="247"/>
      <c r="C114" s="247"/>
      <c r="D114" s="247"/>
      <c r="E114" s="263"/>
      <c r="F114" s="247"/>
      <c r="G114" s="247"/>
    </row>
    <row r="115" spans="1:7" x14ac:dyDescent="0.2">
      <c r="A115" s="247"/>
      <c r="B115" s="247"/>
      <c r="C115" s="247"/>
      <c r="D115" s="247"/>
      <c r="E115" s="263"/>
      <c r="F115" s="247"/>
      <c r="G115" s="247"/>
    </row>
    <row r="116" spans="1:7" x14ac:dyDescent="0.2">
      <c r="A116" s="247"/>
      <c r="B116" s="247"/>
      <c r="C116" s="247"/>
      <c r="D116" s="247"/>
      <c r="E116" s="263"/>
      <c r="F116" s="247"/>
      <c r="G116" s="247"/>
    </row>
    <row r="117" spans="1:7" x14ac:dyDescent="0.2">
      <c r="A117" s="247"/>
      <c r="B117" s="247"/>
      <c r="C117" s="247"/>
      <c r="D117" s="247"/>
      <c r="E117" s="263"/>
      <c r="F117" s="247"/>
      <c r="G117" s="247"/>
    </row>
    <row r="118" spans="1:7" x14ac:dyDescent="0.2">
      <c r="A118" s="247"/>
      <c r="B118" s="247"/>
      <c r="C118" s="247"/>
      <c r="D118" s="247"/>
      <c r="E118" s="263"/>
      <c r="F118" s="247"/>
      <c r="G118" s="247"/>
    </row>
    <row r="119" spans="1:7" x14ac:dyDescent="0.2">
      <c r="A119" s="247"/>
      <c r="B119" s="247"/>
      <c r="C119" s="247"/>
      <c r="D119" s="247"/>
      <c r="E119" s="263"/>
      <c r="F119" s="247"/>
      <c r="G119" s="247"/>
    </row>
    <row r="120" spans="1:7" x14ac:dyDescent="0.2">
      <c r="A120" s="247"/>
      <c r="B120" s="247"/>
      <c r="C120" s="247"/>
      <c r="D120" s="247"/>
      <c r="E120" s="263"/>
      <c r="F120" s="247"/>
      <c r="G120" s="247"/>
    </row>
  </sheetData>
  <mergeCells count="12">
    <mergeCell ref="A1:G1"/>
    <mergeCell ref="A3:B3"/>
    <mergeCell ref="A4:B4"/>
    <mergeCell ref="E4:G4"/>
    <mergeCell ref="C10:D10"/>
    <mergeCell ref="C32:G32"/>
    <mergeCell ref="C38:G38"/>
    <mergeCell ref="C14:G14"/>
    <mergeCell ref="C18:D18"/>
    <mergeCell ref="C23:D23"/>
    <mergeCell ref="C24:D24"/>
    <mergeCell ref="C25:D2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0" t="s">
        <v>29</v>
      </c>
      <c r="B1" s="71"/>
      <c r="C1" s="71"/>
      <c r="D1" s="71"/>
      <c r="E1" s="71"/>
      <c r="F1" s="71"/>
      <c r="G1" s="71"/>
    </row>
    <row r="2" spans="1:57" ht="12.75" customHeight="1" x14ac:dyDescent="0.2">
      <c r="A2" s="72" t="s">
        <v>30</v>
      </c>
      <c r="B2" s="73"/>
      <c r="C2" s="74" t="s">
        <v>880</v>
      </c>
      <c r="D2" s="74" t="s">
        <v>881</v>
      </c>
      <c r="E2" s="75"/>
      <c r="F2" s="76" t="s">
        <v>31</v>
      </c>
      <c r="G2" s="77" t="str">
        <f>'01 RO 01 KL'!G2</f>
        <v>801 31 13</v>
      </c>
    </row>
    <row r="3" spans="1:57" ht="3" hidden="1" customHeight="1" x14ac:dyDescent="0.2">
      <c r="A3" s="78"/>
      <c r="B3" s="79"/>
      <c r="C3" s="80"/>
      <c r="D3" s="80"/>
      <c r="E3" s="81"/>
      <c r="F3" s="82"/>
      <c r="G3" s="85">
        <f>'01 RO 01 KL'!G3</f>
        <v>0</v>
      </c>
    </row>
    <row r="4" spans="1:57" ht="12" customHeight="1" x14ac:dyDescent="0.2">
      <c r="A4" s="84" t="s">
        <v>32</v>
      </c>
      <c r="B4" s="79"/>
      <c r="C4" s="80"/>
      <c r="D4" s="80"/>
      <c r="E4" s="81"/>
      <c r="F4" s="82" t="s">
        <v>33</v>
      </c>
      <c r="G4" s="85" t="str">
        <f>'01 RO 01 KL'!G4</f>
        <v>45.21.15</v>
      </c>
    </row>
    <row r="5" spans="1:57" ht="12.95" customHeight="1" x14ac:dyDescent="0.2">
      <c r="A5" s="86" t="s">
        <v>100</v>
      </c>
      <c r="B5" s="87"/>
      <c r="C5" s="88" t="s">
        <v>101</v>
      </c>
      <c r="D5" s="89"/>
      <c r="E5" s="87"/>
      <c r="F5" s="82" t="s">
        <v>34</v>
      </c>
      <c r="G5" s="83" t="s">
        <v>103</v>
      </c>
    </row>
    <row r="6" spans="1:57" ht="12.95" customHeight="1" x14ac:dyDescent="0.2">
      <c r="A6" s="84" t="s">
        <v>35</v>
      </c>
      <c r="B6" s="79"/>
      <c r="C6" s="80"/>
      <c r="D6" s="80"/>
      <c r="E6" s="81"/>
      <c r="F6" s="90" t="s">
        <v>36</v>
      </c>
      <c r="G6" s="91">
        <v>0</v>
      </c>
      <c r="O6" s="92"/>
    </row>
    <row r="7" spans="1:57" ht="12.95" customHeight="1" x14ac:dyDescent="0.2">
      <c r="A7" s="93"/>
      <c r="B7" s="94"/>
      <c r="C7" s="268" t="s">
        <v>99</v>
      </c>
      <c r="D7" s="95"/>
      <c r="E7" s="95"/>
      <c r="F7" s="96" t="s">
        <v>37</v>
      </c>
      <c r="G7" s="91">
        <f>IF(G6=0,,ROUND((F30+F32)/G6,1))</f>
        <v>0</v>
      </c>
    </row>
    <row r="8" spans="1:57" x14ac:dyDescent="0.2">
      <c r="A8" s="97" t="s">
        <v>38</v>
      </c>
      <c r="B8" s="82"/>
      <c r="C8" s="319" t="s">
        <v>610</v>
      </c>
      <c r="D8" s="319"/>
      <c r="E8" s="320"/>
      <c r="F8" s="98" t="s">
        <v>39</v>
      </c>
      <c r="G8" s="99"/>
      <c r="H8" s="100"/>
      <c r="I8" s="101"/>
    </row>
    <row r="9" spans="1:57" x14ac:dyDescent="0.2">
      <c r="A9" s="97" t="s">
        <v>40</v>
      </c>
      <c r="B9" s="82"/>
      <c r="C9" s="319"/>
      <c r="D9" s="319"/>
      <c r="E9" s="320"/>
      <c r="F9" s="82"/>
      <c r="G9" s="102"/>
      <c r="H9" s="103"/>
    </row>
    <row r="10" spans="1:57" x14ac:dyDescent="0.2">
      <c r="A10" s="97" t="s">
        <v>41</v>
      </c>
      <c r="B10" s="82"/>
      <c r="C10" s="319" t="s">
        <v>609</v>
      </c>
      <c r="D10" s="319"/>
      <c r="E10" s="319"/>
      <c r="F10" s="104"/>
      <c r="G10" s="105"/>
      <c r="H10" s="106"/>
    </row>
    <row r="11" spans="1:57" ht="13.5" customHeight="1" x14ac:dyDescent="0.2">
      <c r="A11" s="97" t="s">
        <v>42</v>
      </c>
      <c r="B11" s="82"/>
      <c r="C11" s="319"/>
      <c r="D11" s="319"/>
      <c r="E11" s="319"/>
      <c r="F11" s="107" t="s">
        <v>43</v>
      </c>
      <c r="G11" s="108"/>
      <c r="H11" s="103"/>
      <c r="BA11" s="109"/>
      <c r="BB11" s="109"/>
      <c r="BC11" s="109"/>
      <c r="BD11" s="109"/>
      <c r="BE11" s="109"/>
    </row>
    <row r="12" spans="1:57" ht="12.75" customHeight="1" x14ac:dyDescent="0.2">
      <c r="A12" s="110" t="s">
        <v>44</v>
      </c>
      <c r="B12" s="79"/>
      <c r="C12" s="321"/>
      <c r="D12" s="321"/>
      <c r="E12" s="321"/>
      <c r="F12" s="111" t="s">
        <v>45</v>
      </c>
      <c r="G12" s="112"/>
      <c r="H12" s="103"/>
    </row>
    <row r="13" spans="1:57" ht="28.5" customHeight="1" thickBot="1" x14ac:dyDescent="0.25">
      <c r="A13" s="113" t="s">
        <v>46</v>
      </c>
      <c r="B13" s="114"/>
      <c r="C13" s="114"/>
      <c r="D13" s="114"/>
      <c r="E13" s="115"/>
      <c r="F13" s="115"/>
      <c r="G13" s="116"/>
      <c r="H13" s="103"/>
    </row>
    <row r="14" spans="1:57" ht="17.25" customHeight="1" thickBot="1" x14ac:dyDescent="0.25">
      <c r="A14" s="117" t="s">
        <v>47</v>
      </c>
      <c r="B14" s="118"/>
      <c r="C14" s="119"/>
      <c r="D14" s="120" t="s">
        <v>48</v>
      </c>
      <c r="E14" s="121"/>
      <c r="F14" s="121"/>
      <c r="G14" s="119"/>
    </row>
    <row r="15" spans="1:57" ht="15.95" customHeight="1" x14ac:dyDescent="0.2">
      <c r="A15" s="122"/>
      <c r="B15" s="123" t="s">
        <v>49</v>
      </c>
      <c r="C15" s="124">
        <f>'01 RO 06 Rek'!E8</f>
        <v>0</v>
      </c>
      <c r="D15" s="125" t="str">
        <f>'01 RO 06 Rek'!A13</f>
        <v>Ztížené výrobní podmínky</v>
      </c>
      <c r="E15" s="126"/>
      <c r="F15" s="127"/>
      <c r="G15" s="124">
        <f>'01 RO 06 Rek'!I13</f>
        <v>0</v>
      </c>
    </row>
    <row r="16" spans="1:57" ht="15.95" customHeight="1" x14ac:dyDescent="0.2">
      <c r="A16" s="122" t="s">
        <v>50</v>
      </c>
      <c r="B16" s="123" t="s">
        <v>51</v>
      </c>
      <c r="C16" s="124">
        <f>'01 RO 06 Rek'!F8</f>
        <v>0</v>
      </c>
      <c r="D16" s="78" t="str">
        <f>'01 RO 06 Rek'!A14</f>
        <v>Oborová přirážka</v>
      </c>
      <c r="E16" s="128"/>
      <c r="F16" s="129"/>
      <c r="G16" s="124">
        <f>'01 RO 06 Rek'!I14</f>
        <v>0</v>
      </c>
    </row>
    <row r="17" spans="1:7" ht="15.95" customHeight="1" x14ac:dyDescent="0.2">
      <c r="A17" s="122" t="s">
        <v>52</v>
      </c>
      <c r="B17" s="123" t="s">
        <v>53</v>
      </c>
      <c r="C17" s="124">
        <f>'01 RO 06 Rek'!H8</f>
        <v>0</v>
      </c>
      <c r="D17" s="78" t="str">
        <f>'01 RO 06 Rek'!A15</f>
        <v>Přesun stavebních kapacit</v>
      </c>
      <c r="E17" s="128"/>
      <c r="F17" s="129"/>
      <c r="G17" s="124">
        <f>'01 RO 06 Rek'!I15</f>
        <v>0</v>
      </c>
    </row>
    <row r="18" spans="1:7" ht="15.95" customHeight="1" x14ac:dyDescent="0.2">
      <c r="A18" s="130" t="s">
        <v>54</v>
      </c>
      <c r="B18" s="131" t="s">
        <v>55</v>
      </c>
      <c r="C18" s="124">
        <f>'01 RO 06 Rek'!G8</f>
        <v>0</v>
      </c>
      <c r="D18" s="78" t="str">
        <f>'01 RO 06 Rek'!A16</f>
        <v>Mimostaveništní doprava</v>
      </c>
      <c r="E18" s="128"/>
      <c r="F18" s="129"/>
      <c r="G18" s="124">
        <f>'01 RO 06 Rek'!I16</f>
        <v>0</v>
      </c>
    </row>
    <row r="19" spans="1:7" ht="15.95" customHeight="1" x14ac:dyDescent="0.2">
      <c r="A19" s="132" t="s">
        <v>56</v>
      </c>
      <c r="B19" s="123"/>
      <c r="C19" s="124">
        <f>SUM(C15:C18)</f>
        <v>0</v>
      </c>
      <c r="D19" s="78" t="str">
        <f>'01 RO 06 Rek'!A17</f>
        <v>Zařízení staveniště</v>
      </c>
      <c r="E19" s="128"/>
      <c r="F19" s="129"/>
      <c r="G19" s="124">
        <f>'01 RO 06 Rek'!I17</f>
        <v>0</v>
      </c>
    </row>
    <row r="20" spans="1:7" ht="15.95" customHeight="1" x14ac:dyDescent="0.2">
      <c r="A20" s="132"/>
      <c r="B20" s="123"/>
      <c r="C20" s="124"/>
      <c r="D20" s="78" t="str">
        <f>'01 RO 06 Rek'!A18</f>
        <v>Provoz investora</v>
      </c>
      <c r="E20" s="128"/>
      <c r="F20" s="129"/>
      <c r="G20" s="124">
        <f>'01 RO 06 Rek'!I18</f>
        <v>0</v>
      </c>
    </row>
    <row r="21" spans="1:7" ht="15.95" customHeight="1" x14ac:dyDescent="0.2">
      <c r="A21" s="132" t="s">
        <v>28</v>
      </c>
      <c r="B21" s="123"/>
      <c r="C21" s="124">
        <f>'01 RO 06 Rek'!I8</f>
        <v>0</v>
      </c>
      <c r="D21" s="78" t="str">
        <f>'01 RO 06 Rek'!A19</f>
        <v>Kompletační činnost (IČD)</v>
      </c>
      <c r="E21" s="128"/>
      <c r="F21" s="129"/>
      <c r="G21" s="124">
        <f>'01 RO 06 Rek'!I19</f>
        <v>0</v>
      </c>
    </row>
    <row r="22" spans="1:7" ht="15.95" customHeight="1" x14ac:dyDescent="0.2">
      <c r="A22" s="133" t="s">
        <v>57</v>
      </c>
      <c r="B22" s="103"/>
      <c r="C22" s="124">
        <f>C19+C21</f>
        <v>0</v>
      </c>
      <c r="D22" s="78" t="s">
        <v>58</v>
      </c>
      <c r="E22" s="128"/>
      <c r="F22" s="129"/>
      <c r="G22" s="124">
        <f>G23-SUM(G15:G21)</f>
        <v>0</v>
      </c>
    </row>
    <row r="23" spans="1:7" ht="15.95" customHeight="1" thickBot="1" x14ac:dyDescent="0.25">
      <c r="A23" s="317" t="s">
        <v>59</v>
      </c>
      <c r="B23" s="318"/>
      <c r="C23" s="134">
        <f>C22+G23</f>
        <v>0</v>
      </c>
      <c r="D23" s="135" t="s">
        <v>60</v>
      </c>
      <c r="E23" s="136"/>
      <c r="F23" s="137"/>
      <c r="G23" s="124">
        <f>'01 RO 06 Rek'!H21</f>
        <v>0</v>
      </c>
    </row>
    <row r="24" spans="1:7" x14ac:dyDescent="0.2">
      <c r="A24" s="138" t="s">
        <v>61</v>
      </c>
      <c r="B24" s="139"/>
      <c r="C24" s="140"/>
      <c r="D24" s="139" t="s">
        <v>62</v>
      </c>
      <c r="E24" s="139"/>
      <c r="F24" s="141" t="s">
        <v>63</v>
      </c>
      <c r="G24" s="142"/>
    </row>
    <row r="25" spans="1:7" x14ac:dyDescent="0.2">
      <c r="A25" s="133" t="s">
        <v>64</v>
      </c>
      <c r="B25" s="103"/>
      <c r="C25" s="143"/>
      <c r="D25" s="103" t="s">
        <v>64</v>
      </c>
      <c r="F25" s="144" t="s">
        <v>64</v>
      </c>
      <c r="G25" s="145"/>
    </row>
    <row r="26" spans="1:7" ht="37.5" customHeight="1" x14ac:dyDescent="0.2">
      <c r="A26" s="133" t="s">
        <v>65</v>
      </c>
      <c r="B26" s="146"/>
      <c r="C26" s="143"/>
      <c r="D26" s="103" t="s">
        <v>65</v>
      </c>
      <c r="F26" s="144" t="s">
        <v>65</v>
      </c>
      <c r="G26" s="145"/>
    </row>
    <row r="27" spans="1:7" x14ac:dyDescent="0.2">
      <c r="A27" s="133"/>
      <c r="B27" s="147"/>
      <c r="C27" s="143"/>
      <c r="D27" s="103"/>
      <c r="F27" s="144"/>
      <c r="G27" s="145"/>
    </row>
    <row r="28" spans="1:7" x14ac:dyDescent="0.2">
      <c r="A28" s="133" t="s">
        <v>66</v>
      </c>
      <c r="B28" s="103"/>
      <c r="C28" s="143"/>
      <c r="D28" s="144" t="s">
        <v>67</v>
      </c>
      <c r="E28" s="143"/>
      <c r="F28" s="148" t="s">
        <v>67</v>
      </c>
      <c r="G28" s="145"/>
    </row>
    <row r="29" spans="1:7" ht="69" customHeight="1" x14ac:dyDescent="0.2">
      <c r="A29" s="133"/>
      <c r="B29" s="103"/>
      <c r="C29" s="149"/>
      <c r="D29" s="150"/>
      <c r="E29" s="149"/>
      <c r="F29" s="103"/>
      <c r="G29" s="145"/>
    </row>
    <row r="30" spans="1:7" x14ac:dyDescent="0.2">
      <c r="A30" s="151" t="s">
        <v>12</v>
      </c>
      <c r="B30" s="152"/>
      <c r="C30" s="153">
        <v>21</v>
      </c>
      <c r="D30" s="152" t="s">
        <v>68</v>
      </c>
      <c r="E30" s="154"/>
      <c r="F30" s="312">
        <f>C23-F32</f>
        <v>0</v>
      </c>
      <c r="G30" s="313"/>
    </row>
    <row r="31" spans="1:7" x14ac:dyDescent="0.2">
      <c r="A31" s="151" t="s">
        <v>69</v>
      </c>
      <c r="B31" s="152"/>
      <c r="C31" s="153">
        <f>C30</f>
        <v>21</v>
      </c>
      <c r="D31" s="152" t="s">
        <v>70</v>
      </c>
      <c r="E31" s="154"/>
      <c r="F31" s="312">
        <f>ROUND(PRODUCT(F30,C31/100),0)</f>
        <v>0</v>
      </c>
      <c r="G31" s="313"/>
    </row>
    <row r="32" spans="1:7" x14ac:dyDescent="0.2">
      <c r="A32" s="151" t="s">
        <v>12</v>
      </c>
      <c r="B32" s="152"/>
      <c r="C32" s="153">
        <v>0</v>
      </c>
      <c r="D32" s="152" t="s">
        <v>70</v>
      </c>
      <c r="E32" s="154"/>
      <c r="F32" s="312">
        <v>0</v>
      </c>
      <c r="G32" s="313"/>
    </row>
    <row r="33" spans="1:8" x14ac:dyDescent="0.2">
      <c r="A33" s="151" t="s">
        <v>69</v>
      </c>
      <c r="B33" s="155"/>
      <c r="C33" s="156">
        <f>C32</f>
        <v>0</v>
      </c>
      <c r="D33" s="152" t="s">
        <v>70</v>
      </c>
      <c r="E33" s="129"/>
      <c r="F33" s="312">
        <f>ROUND(PRODUCT(F32,C33/100),0)</f>
        <v>0</v>
      </c>
      <c r="G33" s="313"/>
    </row>
    <row r="34" spans="1:8" s="160" customFormat="1" ht="19.5" customHeight="1" thickBot="1" x14ac:dyDescent="0.3">
      <c r="A34" s="157" t="s">
        <v>71</v>
      </c>
      <c r="B34" s="158"/>
      <c r="C34" s="158"/>
      <c r="D34" s="158"/>
      <c r="E34" s="159"/>
      <c r="F34" s="314">
        <f>ROUND(SUM(F30:F33),0)</f>
        <v>0</v>
      </c>
      <c r="G34" s="315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43"/>
      <c r="C37" s="343"/>
      <c r="D37" s="343"/>
      <c r="E37" s="343"/>
      <c r="F37" s="343"/>
      <c r="G37" s="343"/>
      <c r="H37" s="1" t="s">
        <v>2</v>
      </c>
    </row>
    <row r="38" spans="1:8" ht="12.75" customHeight="1" x14ac:dyDescent="0.2">
      <c r="A38" s="161"/>
      <c r="B38" s="343"/>
      <c r="C38" s="343"/>
      <c r="D38" s="343"/>
      <c r="E38" s="343"/>
      <c r="F38" s="343"/>
      <c r="G38" s="343"/>
      <c r="H38" s="1" t="s">
        <v>2</v>
      </c>
    </row>
    <row r="39" spans="1:8" x14ac:dyDescent="0.2">
      <c r="A39" s="161"/>
      <c r="B39" s="343"/>
      <c r="C39" s="343"/>
      <c r="D39" s="343"/>
      <c r="E39" s="343"/>
      <c r="F39" s="343"/>
      <c r="G39" s="343"/>
      <c r="H39" s="1" t="s">
        <v>2</v>
      </c>
    </row>
    <row r="40" spans="1:8" x14ac:dyDescent="0.2">
      <c r="A40" s="161"/>
      <c r="B40" s="343"/>
      <c r="C40" s="343"/>
      <c r="D40" s="343"/>
      <c r="E40" s="343"/>
      <c r="F40" s="343"/>
      <c r="G40" s="343"/>
      <c r="H40" s="1" t="s">
        <v>2</v>
      </c>
    </row>
    <row r="41" spans="1:8" x14ac:dyDescent="0.2">
      <c r="A41" s="161"/>
      <c r="B41" s="343"/>
      <c r="C41" s="343"/>
      <c r="D41" s="343"/>
      <c r="E41" s="343"/>
      <c r="F41" s="343"/>
      <c r="G41" s="343"/>
      <c r="H41" s="1" t="s">
        <v>2</v>
      </c>
    </row>
    <row r="42" spans="1:8" x14ac:dyDescent="0.2">
      <c r="A42" s="161"/>
      <c r="B42" s="343"/>
      <c r="C42" s="343"/>
      <c r="D42" s="343"/>
      <c r="E42" s="343"/>
      <c r="F42" s="343"/>
      <c r="G42" s="343"/>
      <c r="H42" s="1" t="s">
        <v>2</v>
      </c>
    </row>
    <row r="43" spans="1:8" x14ac:dyDescent="0.2">
      <c r="A43" s="161"/>
      <c r="B43" s="343"/>
      <c r="C43" s="343"/>
      <c r="D43" s="343"/>
      <c r="E43" s="343"/>
      <c r="F43" s="343"/>
      <c r="G43" s="343"/>
      <c r="H43" s="1" t="s">
        <v>2</v>
      </c>
    </row>
    <row r="44" spans="1:8" ht="12.75" customHeight="1" x14ac:dyDescent="0.2">
      <c r="A44" s="161"/>
      <c r="B44" s="343"/>
      <c r="C44" s="343"/>
      <c r="D44" s="343"/>
      <c r="E44" s="343"/>
      <c r="F44" s="343"/>
      <c r="G44" s="343"/>
      <c r="H44" s="1" t="s">
        <v>2</v>
      </c>
    </row>
    <row r="45" spans="1:8" ht="12.75" customHeight="1" x14ac:dyDescent="0.2">
      <c r="A45" s="161"/>
      <c r="B45" s="343"/>
      <c r="C45" s="343"/>
      <c r="D45" s="343"/>
      <c r="E45" s="343"/>
      <c r="F45" s="343"/>
      <c r="G45" s="343"/>
      <c r="H45" s="1" t="s">
        <v>2</v>
      </c>
    </row>
    <row r="46" spans="1:8" x14ac:dyDescent="0.2">
      <c r="B46" s="311"/>
      <c r="C46" s="311"/>
      <c r="D46" s="311"/>
      <c r="E46" s="311"/>
      <c r="F46" s="311"/>
      <c r="G46" s="311"/>
    </row>
    <row r="47" spans="1:8" x14ac:dyDescent="0.2">
      <c r="B47" s="311"/>
      <c r="C47" s="311"/>
      <c r="D47" s="311"/>
      <c r="E47" s="311"/>
      <c r="F47" s="311"/>
      <c r="G47" s="311"/>
    </row>
    <row r="48" spans="1:8" x14ac:dyDescent="0.2">
      <c r="B48" s="311"/>
      <c r="C48" s="311"/>
      <c r="D48" s="311"/>
      <c r="E48" s="311"/>
      <c r="F48" s="311"/>
      <c r="G48" s="311"/>
    </row>
    <row r="49" spans="2:7" x14ac:dyDescent="0.2">
      <c r="B49" s="311"/>
      <c r="C49" s="311"/>
      <c r="D49" s="311"/>
      <c r="E49" s="311"/>
      <c r="F49" s="311"/>
      <c r="G49" s="311"/>
    </row>
    <row r="50" spans="2:7" x14ac:dyDescent="0.2">
      <c r="B50" s="311"/>
      <c r="C50" s="311"/>
      <c r="D50" s="311"/>
      <c r="E50" s="311"/>
      <c r="F50" s="311"/>
      <c r="G50" s="311"/>
    </row>
    <row r="51" spans="2:7" x14ac:dyDescent="0.2">
      <c r="B51" s="311"/>
      <c r="C51" s="311"/>
      <c r="D51" s="311"/>
      <c r="E51" s="311"/>
      <c r="F51" s="311"/>
      <c r="G51" s="311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BE72"/>
  <sheetViews>
    <sheetView workbookViewId="0">
      <selection activeCell="G13" sqref="G13:G20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22" t="s">
        <v>3</v>
      </c>
      <c r="B1" s="323"/>
      <c r="C1" s="162" t="s">
        <v>99</v>
      </c>
      <c r="D1" s="163"/>
      <c r="E1" s="164"/>
      <c r="F1" s="163"/>
      <c r="G1" s="269" t="s">
        <v>73</v>
      </c>
      <c r="H1" s="270" t="s">
        <v>880</v>
      </c>
      <c r="I1" s="271"/>
    </row>
    <row r="2" spans="1:57" ht="13.5" thickBot="1" x14ac:dyDescent="0.25">
      <c r="A2" s="324" t="s">
        <v>74</v>
      </c>
      <c r="B2" s="325"/>
      <c r="C2" s="165" t="s">
        <v>102</v>
      </c>
      <c r="D2" s="166"/>
      <c r="E2" s="167"/>
      <c r="F2" s="166"/>
      <c r="G2" s="326" t="s">
        <v>881</v>
      </c>
      <c r="H2" s="327"/>
      <c r="I2" s="328"/>
    </row>
    <row r="3" spans="1:57" ht="13.5" thickTop="1" x14ac:dyDescent="0.2">
      <c r="F3" s="103"/>
    </row>
    <row r="4" spans="1:57" ht="19.5" customHeight="1" x14ac:dyDescent="0.25">
      <c r="A4" s="168" t="s">
        <v>75</v>
      </c>
      <c r="B4" s="169"/>
      <c r="C4" s="169"/>
      <c r="D4" s="169"/>
      <c r="E4" s="170"/>
      <c r="F4" s="169"/>
      <c r="G4" s="169"/>
      <c r="H4" s="169"/>
      <c r="I4" s="169"/>
    </row>
    <row r="5" spans="1:57" ht="13.5" thickBot="1" x14ac:dyDescent="0.25"/>
    <row r="6" spans="1:57" s="103" customFormat="1" ht="13.5" thickBot="1" x14ac:dyDescent="0.25">
      <c r="A6" s="171"/>
      <c r="B6" s="172" t="s">
        <v>76</v>
      </c>
      <c r="C6" s="172"/>
      <c r="D6" s="173"/>
      <c r="E6" s="174" t="s">
        <v>24</v>
      </c>
      <c r="F6" s="175" t="s">
        <v>25</v>
      </c>
      <c r="G6" s="175" t="s">
        <v>26</v>
      </c>
      <c r="H6" s="175" t="s">
        <v>27</v>
      </c>
      <c r="I6" s="176" t="s">
        <v>28</v>
      </c>
    </row>
    <row r="7" spans="1:57" s="103" customFormat="1" ht="13.5" thickBot="1" x14ac:dyDescent="0.25">
      <c r="A7" s="264" t="str">
        <f>'01 RO 06 Pol'!B7</f>
        <v>9000</v>
      </c>
      <c r="B7" s="51" t="str">
        <f>'01 RO 06 Pol'!C7</f>
        <v>Ostatní přímé náklady stavby</v>
      </c>
      <c r="D7" s="177"/>
      <c r="E7" s="265">
        <f>'01 RO 06 Pol'!BA17</f>
        <v>0</v>
      </c>
      <c r="F7" s="266">
        <f>'01 RO 06 Pol'!BB17</f>
        <v>0</v>
      </c>
      <c r="G7" s="266">
        <f>'01 RO 06 Pol'!BC17</f>
        <v>0</v>
      </c>
      <c r="H7" s="266">
        <f>'01 RO 06 Pol'!BD17</f>
        <v>0</v>
      </c>
      <c r="I7" s="267">
        <f>'01 RO 06 Pol'!BE17</f>
        <v>0</v>
      </c>
    </row>
    <row r="8" spans="1:57" s="13" customFormat="1" ht="13.5" thickBot="1" x14ac:dyDescent="0.25">
      <c r="A8" s="178"/>
      <c r="B8" s="179" t="s">
        <v>77</v>
      </c>
      <c r="C8" s="179"/>
      <c r="D8" s="180"/>
      <c r="E8" s="181">
        <f>SUM(E7:E7)</f>
        <v>0</v>
      </c>
      <c r="F8" s="182">
        <f>SUM(F7:F7)</f>
        <v>0</v>
      </c>
      <c r="G8" s="182">
        <f>SUM(G7:G7)</f>
        <v>0</v>
      </c>
      <c r="H8" s="182">
        <f>SUM(H7:H7)</f>
        <v>0</v>
      </c>
      <c r="I8" s="183">
        <f>SUM(I7:I7)</f>
        <v>0</v>
      </c>
    </row>
    <row r="9" spans="1:57" x14ac:dyDescent="0.2">
      <c r="A9" s="103"/>
      <c r="B9" s="103"/>
      <c r="C9" s="103"/>
      <c r="D9" s="103"/>
      <c r="E9" s="103"/>
      <c r="F9" s="103"/>
      <c r="G9" s="103"/>
      <c r="H9" s="103"/>
      <c r="I9" s="103"/>
    </row>
    <row r="10" spans="1:57" ht="19.5" customHeight="1" x14ac:dyDescent="0.25">
      <c r="A10" s="169" t="s">
        <v>78</v>
      </c>
      <c r="B10" s="169"/>
      <c r="C10" s="169"/>
      <c r="D10" s="169"/>
      <c r="E10" s="169"/>
      <c r="F10" s="169"/>
      <c r="G10" s="184"/>
      <c r="H10" s="169"/>
      <c r="I10" s="169"/>
      <c r="BA10" s="109"/>
      <c r="BB10" s="109"/>
      <c r="BC10" s="109"/>
      <c r="BD10" s="109"/>
      <c r="BE10" s="109"/>
    </row>
    <row r="11" spans="1:57" ht="13.5" thickBot="1" x14ac:dyDescent="0.25"/>
    <row r="12" spans="1:57" x14ac:dyDescent="0.2">
      <c r="A12" s="138" t="s">
        <v>79</v>
      </c>
      <c r="B12" s="139"/>
      <c r="C12" s="139"/>
      <c r="D12" s="185"/>
      <c r="E12" s="186" t="s">
        <v>80</v>
      </c>
      <c r="F12" s="187" t="s">
        <v>13</v>
      </c>
      <c r="G12" s="188" t="s">
        <v>81</v>
      </c>
      <c r="H12" s="189"/>
      <c r="I12" s="190" t="s">
        <v>80</v>
      </c>
    </row>
    <row r="13" spans="1:57" x14ac:dyDescent="0.2">
      <c r="A13" s="132" t="s">
        <v>600</v>
      </c>
      <c r="B13" s="123"/>
      <c r="C13" s="123"/>
      <c r="D13" s="191"/>
      <c r="E13" s="192">
        <v>0</v>
      </c>
      <c r="F13" s="193">
        <v>0</v>
      </c>
      <c r="G13" s="194"/>
      <c r="H13" s="195"/>
      <c r="I13" s="196">
        <f t="shared" ref="I13:I20" si="0">E13+F13*G13/100</f>
        <v>0</v>
      </c>
      <c r="BA13" s="1">
        <v>0</v>
      </c>
    </row>
    <row r="14" spans="1:57" x14ac:dyDescent="0.2">
      <c r="A14" s="132" t="s">
        <v>601</v>
      </c>
      <c r="B14" s="123"/>
      <c r="C14" s="123"/>
      <c r="D14" s="191"/>
      <c r="E14" s="192">
        <v>0</v>
      </c>
      <c r="F14" s="193">
        <v>0</v>
      </c>
      <c r="G14" s="194"/>
      <c r="H14" s="195"/>
      <c r="I14" s="196">
        <f t="shared" si="0"/>
        <v>0</v>
      </c>
      <c r="BA14" s="1">
        <v>0</v>
      </c>
    </row>
    <row r="15" spans="1:57" x14ac:dyDescent="0.2">
      <c r="A15" s="132" t="s">
        <v>602</v>
      </c>
      <c r="B15" s="123"/>
      <c r="C15" s="123"/>
      <c r="D15" s="191"/>
      <c r="E15" s="192">
        <v>0</v>
      </c>
      <c r="F15" s="193">
        <v>0</v>
      </c>
      <c r="G15" s="194"/>
      <c r="H15" s="195"/>
      <c r="I15" s="196">
        <f t="shared" si="0"/>
        <v>0</v>
      </c>
      <c r="BA15" s="1">
        <v>0</v>
      </c>
    </row>
    <row r="16" spans="1:57" x14ac:dyDescent="0.2">
      <c r="A16" s="132" t="s">
        <v>603</v>
      </c>
      <c r="B16" s="123"/>
      <c r="C16" s="123"/>
      <c r="D16" s="191"/>
      <c r="E16" s="192">
        <v>0</v>
      </c>
      <c r="F16" s="193">
        <v>0</v>
      </c>
      <c r="G16" s="194"/>
      <c r="H16" s="195"/>
      <c r="I16" s="196">
        <f t="shared" si="0"/>
        <v>0</v>
      </c>
      <c r="BA16" s="1">
        <v>0</v>
      </c>
    </row>
    <row r="17" spans="1:53" x14ac:dyDescent="0.2">
      <c r="A17" s="132" t="s">
        <v>604</v>
      </c>
      <c r="B17" s="123"/>
      <c r="C17" s="123"/>
      <c r="D17" s="191"/>
      <c r="E17" s="192">
        <v>0</v>
      </c>
      <c r="F17" s="193">
        <v>0</v>
      </c>
      <c r="G17" s="194"/>
      <c r="H17" s="195"/>
      <c r="I17" s="196">
        <f t="shared" si="0"/>
        <v>0</v>
      </c>
      <c r="BA17" s="1">
        <v>1</v>
      </c>
    </row>
    <row r="18" spans="1:53" x14ac:dyDescent="0.2">
      <c r="A18" s="132" t="s">
        <v>605</v>
      </c>
      <c r="B18" s="123"/>
      <c r="C18" s="123"/>
      <c r="D18" s="191"/>
      <c r="E18" s="192">
        <v>0</v>
      </c>
      <c r="F18" s="193">
        <v>0</v>
      </c>
      <c r="G18" s="194"/>
      <c r="H18" s="195"/>
      <c r="I18" s="196">
        <f t="shared" si="0"/>
        <v>0</v>
      </c>
      <c r="BA18" s="1">
        <v>1</v>
      </c>
    </row>
    <row r="19" spans="1:53" x14ac:dyDescent="0.2">
      <c r="A19" s="132" t="s">
        <v>606</v>
      </c>
      <c r="B19" s="123"/>
      <c r="C19" s="123"/>
      <c r="D19" s="191"/>
      <c r="E19" s="192">
        <v>0</v>
      </c>
      <c r="F19" s="193">
        <v>0</v>
      </c>
      <c r="G19" s="194"/>
      <c r="H19" s="195"/>
      <c r="I19" s="196">
        <f t="shared" si="0"/>
        <v>0</v>
      </c>
      <c r="BA19" s="1">
        <v>2</v>
      </c>
    </row>
    <row r="20" spans="1:53" x14ac:dyDescent="0.2">
      <c r="A20" s="132" t="s">
        <v>607</v>
      </c>
      <c r="B20" s="123"/>
      <c r="C20" s="123"/>
      <c r="D20" s="191"/>
      <c r="E20" s="192">
        <v>0</v>
      </c>
      <c r="F20" s="193">
        <v>0</v>
      </c>
      <c r="G20" s="194"/>
      <c r="H20" s="195"/>
      <c r="I20" s="196">
        <f t="shared" si="0"/>
        <v>0</v>
      </c>
      <c r="BA20" s="1">
        <v>2</v>
      </c>
    </row>
    <row r="21" spans="1:53" ht="13.5" thickBot="1" x14ac:dyDescent="0.25">
      <c r="A21" s="197"/>
      <c r="B21" s="198" t="s">
        <v>82</v>
      </c>
      <c r="C21" s="199"/>
      <c r="D21" s="200"/>
      <c r="E21" s="201"/>
      <c r="F21" s="202"/>
      <c r="G21" s="202"/>
      <c r="H21" s="329">
        <f>SUM(I13:I20)</f>
        <v>0</v>
      </c>
      <c r="I21" s="330"/>
    </row>
    <row r="23" spans="1:53" x14ac:dyDescent="0.2">
      <c r="B23" s="13"/>
      <c r="F23" s="203"/>
      <c r="G23" s="204"/>
      <c r="H23" s="204"/>
      <c r="I23" s="37"/>
    </row>
    <row r="24" spans="1:53" x14ac:dyDescent="0.2">
      <c r="F24" s="203"/>
      <c r="G24" s="204"/>
      <c r="H24" s="204"/>
      <c r="I24" s="37"/>
    </row>
    <row r="25" spans="1:53" x14ac:dyDescent="0.2">
      <c r="F25" s="203"/>
      <c r="G25" s="204"/>
      <c r="H25" s="204"/>
      <c r="I25" s="37"/>
    </row>
    <row r="26" spans="1:53" x14ac:dyDescent="0.2">
      <c r="F26" s="203"/>
      <c r="G26" s="204"/>
      <c r="H26" s="204"/>
      <c r="I26" s="37"/>
    </row>
    <row r="27" spans="1:53" x14ac:dyDescent="0.2">
      <c r="F27" s="203"/>
      <c r="G27" s="204"/>
      <c r="H27" s="204"/>
      <c r="I27" s="37"/>
    </row>
    <row r="28" spans="1:53" x14ac:dyDescent="0.2">
      <c r="F28" s="203"/>
      <c r="G28" s="204"/>
      <c r="H28" s="204"/>
      <c r="I28" s="37"/>
    </row>
    <row r="29" spans="1:53" x14ac:dyDescent="0.2">
      <c r="F29" s="203"/>
      <c r="G29" s="204"/>
      <c r="H29" s="204"/>
      <c r="I29" s="37"/>
    </row>
    <row r="30" spans="1:53" x14ac:dyDescent="0.2">
      <c r="F30" s="203"/>
      <c r="G30" s="204"/>
      <c r="H30" s="204"/>
      <c r="I30" s="37"/>
    </row>
    <row r="31" spans="1:53" x14ac:dyDescent="0.2">
      <c r="F31" s="203"/>
      <c r="G31" s="204"/>
      <c r="H31" s="204"/>
      <c r="I31" s="37"/>
    </row>
    <row r="32" spans="1:53" x14ac:dyDescent="0.2">
      <c r="F32" s="203"/>
      <c r="G32" s="204"/>
      <c r="H32" s="204"/>
      <c r="I32" s="37"/>
    </row>
    <row r="33" spans="6:9" x14ac:dyDescent="0.2">
      <c r="F33" s="203"/>
      <c r="G33" s="204"/>
      <c r="H33" s="204"/>
      <c r="I33" s="37"/>
    </row>
    <row r="34" spans="6:9" x14ac:dyDescent="0.2">
      <c r="F34" s="203"/>
      <c r="G34" s="204"/>
      <c r="H34" s="204"/>
      <c r="I34" s="37"/>
    </row>
    <row r="35" spans="6:9" x14ac:dyDescent="0.2">
      <c r="F35" s="203"/>
      <c r="G35" s="204"/>
      <c r="H35" s="204"/>
      <c r="I35" s="37"/>
    </row>
    <row r="36" spans="6:9" x14ac:dyDescent="0.2">
      <c r="F36" s="203"/>
      <c r="G36" s="204"/>
      <c r="H36" s="204"/>
      <c r="I36" s="37"/>
    </row>
    <row r="37" spans="6:9" x14ac:dyDescent="0.2">
      <c r="F37" s="203"/>
      <c r="G37" s="204"/>
      <c r="H37" s="204"/>
      <c r="I37" s="37"/>
    </row>
    <row r="38" spans="6:9" x14ac:dyDescent="0.2">
      <c r="F38" s="203"/>
      <c r="G38" s="204"/>
      <c r="H38" s="204"/>
      <c r="I38" s="37"/>
    </row>
    <row r="39" spans="6:9" x14ac:dyDescent="0.2">
      <c r="F39" s="203"/>
      <c r="G39" s="204"/>
      <c r="H39" s="204"/>
      <c r="I39" s="37"/>
    </row>
    <row r="40" spans="6:9" x14ac:dyDescent="0.2">
      <c r="F40" s="203"/>
      <c r="G40" s="204"/>
      <c r="H40" s="204"/>
      <c r="I40" s="37"/>
    </row>
    <row r="41" spans="6:9" x14ac:dyDescent="0.2">
      <c r="F41" s="203"/>
      <c r="G41" s="204"/>
      <c r="H41" s="204"/>
      <c r="I41" s="37"/>
    </row>
    <row r="42" spans="6:9" x14ac:dyDescent="0.2">
      <c r="F42" s="203"/>
      <c r="G42" s="204"/>
      <c r="H42" s="204"/>
      <c r="I42" s="37"/>
    </row>
    <row r="43" spans="6:9" x14ac:dyDescent="0.2">
      <c r="F43" s="203"/>
      <c r="G43" s="204"/>
      <c r="H43" s="204"/>
      <c r="I43" s="37"/>
    </row>
    <row r="44" spans="6:9" x14ac:dyDescent="0.2">
      <c r="F44" s="203"/>
      <c r="G44" s="204"/>
      <c r="H44" s="204"/>
      <c r="I44" s="37"/>
    </row>
    <row r="45" spans="6:9" x14ac:dyDescent="0.2">
      <c r="F45" s="203"/>
      <c r="G45" s="204"/>
      <c r="H45" s="204"/>
      <c r="I45" s="37"/>
    </row>
    <row r="46" spans="6:9" x14ac:dyDescent="0.2">
      <c r="F46" s="203"/>
      <c r="G46" s="204"/>
      <c r="H46" s="204"/>
      <c r="I46" s="37"/>
    </row>
    <row r="47" spans="6:9" x14ac:dyDescent="0.2">
      <c r="F47" s="203"/>
      <c r="G47" s="204"/>
      <c r="H47" s="204"/>
      <c r="I47" s="37"/>
    </row>
    <row r="48" spans="6:9" x14ac:dyDescent="0.2">
      <c r="F48" s="203"/>
      <c r="G48" s="204"/>
      <c r="H48" s="204"/>
      <c r="I48" s="37"/>
    </row>
    <row r="49" spans="6:9" x14ac:dyDescent="0.2">
      <c r="F49" s="203"/>
      <c r="G49" s="204"/>
      <c r="H49" s="204"/>
      <c r="I49" s="37"/>
    </row>
    <row r="50" spans="6:9" x14ac:dyDescent="0.2">
      <c r="F50" s="203"/>
      <c r="G50" s="204"/>
      <c r="H50" s="204"/>
      <c r="I50" s="37"/>
    </row>
    <row r="51" spans="6:9" x14ac:dyDescent="0.2">
      <c r="F51" s="203"/>
      <c r="G51" s="204"/>
      <c r="H51" s="204"/>
      <c r="I51" s="37"/>
    </row>
    <row r="52" spans="6:9" x14ac:dyDescent="0.2">
      <c r="F52" s="203"/>
      <c r="G52" s="204"/>
      <c r="H52" s="204"/>
      <c r="I52" s="37"/>
    </row>
    <row r="53" spans="6:9" x14ac:dyDescent="0.2">
      <c r="F53" s="203"/>
      <c r="G53" s="204"/>
      <c r="H53" s="204"/>
      <c r="I53" s="37"/>
    </row>
    <row r="54" spans="6:9" x14ac:dyDescent="0.2">
      <c r="F54" s="203"/>
      <c r="G54" s="204"/>
      <c r="H54" s="204"/>
      <c r="I54" s="37"/>
    </row>
    <row r="55" spans="6:9" x14ac:dyDescent="0.2">
      <c r="F55" s="203"/>
      <c r="G55" s="204"/>
      <c r="H55" s="204"/>
      <c r="I55" s="37"/>
    </row>
    <row r="56" spans="6:9" x14ac:dyDescent="0.2">
      <c r="F56" s="203"/>
      <c r="G56" s="204"/>
      <c r="H56" s="204"/>
      <c r="I56" s="37"/>
    </row>
    <row r="57" spans="6:9" x14ac:dyDescent="0.2">
      <c r="F57" s="203"/>
      <c r="G57" s="204"/>
      <c r="H57" s="204"/>
      <c r="I57" s="37"/>
    </row>
    <row r="58" spans="6:9" x14ac:dyDescent="0.2">
      <c r="F58" s="203"/>
      <c r="G58" s="204"/>
      <c r="H58" s="204"/>
      <c r="I58" s="37"/>
    </row>
    <row r="59" spans="6:9" x14ac:dyDescent="0.2">
      <c r="F59" s="203"/>
      <c r="G59" s="204"/>
      <c r="H59" s="204"/>
      <c r="I59" s="37"/>
    </row>
    <row r="60" spans="6:9" x14ac:dyDescent="0.2">
      <c r="F60" s="203"/>
      <c r="G60" s="204"/>
      <c r="H60" s="204"/>
      <c r="I60" s="37"/>
    </row>
    <row r="61" spans="6:9" x14ac:dyDescent="0.2">
      <c r="F61" s="203"/>
      <c r="G61" s="204"/>
      <c r="H61" s="204"/>
      <c r="I61" s="37"/>
    </row>
    <row r="62" spans="6:9" x14ac:dyDescent="0.2">
      <c r="F62" s="203"/>
      <c r="G62" s="204"/>
      <c r="H62" s="204"/>
      <c r="I62" s="37"/>
    </row>
    <row r="63" spans="6:9" x14ac:dyDescent="0.2">
      <c r="F63" s="203"/>
      <c r="G63" s="204"/>
      <c r="H63" s="204"/>
      <c r="I63" s="37"/>
    </row>
    <row r="64" spans="6:9" x14ac:dyDescent="0.2">
      <c r="F64" s="203"/>
      <c r="G64" s="204"/>
      <c r="H64" s="204"/>
      <c r="I64" s="37"/>
    </row>
    <row r="65" spans="6:9" x14ac:dyDescent="0.2">
      <c r="F65" s="203"/>
      <c r="G65" s="204"/>
      <c r="H65" s="204"/>
      <c r="I65" s="37"/>
    </row>
    <row r="66" spans="6:9" x14ac:dyDescent="0.2">
      <c r="F66" s="203"/>
      <c r="G66" s="204"/>
      <c r="H66" s="204"/>
      <c r="I66" s="37"/>
    </row>
    <row r="67" spans="6:9" x14ac:dyDescent="0.2">
      <c r="F67" s="203"/>
      <c r="G67" s="204"/>
      <c r="H67" s="204"/>
      <c r="I67" s="37"/>
    </row>
    <row r="68" spans="6:9" x14ac:dyDescent="0.2">
      <c r="F68" s="203"/>
      <c r="G68" s="204"/>
      <c r="H68" s="204"/>
      <c r="I68" s="37"/>
    </row>
    <row r="69" spans="6:9" x14ac:dyDescent="0.2">
      <c r="F69" s="203"/>
      <c r="G69" s="204"/>
      <c r="H69" s="204"/>
      <c r="I69" s="37"/>
    </row>
    <row r="70" spans="6:9" x14ac:dyDescent="0.2">
      <c r="F70" s="203"/>
      <c r="G70" s="204"/>
      <c r="H70" s="204"/>
      <c r="I70" s="37"/>
    </row>
    <row r="71" spans="6:9" x14ac:dyDescent="0.2">
      <c r="F71" s="203"/>
      <c r="G71" s="204"/>
      <c r="H71" s="204"/>
      <c r="I71" s="37"/>
    </row>
    <row r="72" spans="6:9" x14ac:dyDescent="0.2">
      <c r="F72" s="203"/>
      <c r="G72" s="204"/>
      <c r="H72" s="204"/>
      <c r="I72" s="37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B90"/>
  <sheetViews>
    <sheetView showGridLines="0" showZeros="0" tabSelected="1" zoomScaleNormal="100" zoomScaleSheetLayoutView="100" workbookViewId="0">
      <selection activeCell="G16" sqref="G16"/>
    </sheetView>
  </sheetViews>
  <sheetFormatPr defaultRowHeight="12.75" x14ac:dyDescent="0.2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2" customWidth="1"/>
    <col min="6" max="6" width="9.85546875" style="205" customWidth="1"/>
    <col min="7" max="7" width="13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16384" width="9.140625" style="205"/>
  </cols>
  <sheetData>
    <row r="1" spans="1:80" ht="15.75" x14ac:dyDescent="0.25">
      <c r="A1" s="336" t="s">
        <v>83</v>
      </c>
      <c r="B1" s="336"/>
      <c r="C1" s="336"/>
      <c r="D1" s="336"/>
      <c r="E1" s="336"/>
      <c r="F1" s="336"/>
      <c r="G1" s="336"/>
    </row>
    <row r="2" spans="1:80" ht="14.25" customHeight="1" thickBot="1" x14ac:dyDescent="0.25">
      <c r="B2" s="206"/>
      <c r="C2" s="207"/>
      <c r="D2" s="207"/>
      <c r="E2" s="208"/>
      <c r="F2" s="207"/>
      <c r="G2" s="207"/>
    </row>
    <row r="3" spans="1:80" ht="13.5" thickTop="1" x14ac:dyDescent="0.2">
      <c r="A3" s="322" t="s">
        <v>3</v>
      </c>
      <c r="B3" s="323"/>
      <c r="C3" s="272" t="s">
        <v>99</v>
      </c>
      <c r="D3" s="209"/>
      <c r="E3" s="273" t="s">
        <v>84</v>
      </c>
      <c r="F3" s="274" t="str">
        <f>'01 RO 06 Rek'!H1</f>
        <v>RO 06</v>
      </c>
      <c r="G3" s="275"/>
    </row>
    <row r="4" spans="1:80" ht="13.5" thickBot="1" x14ac:dyDescent="0.25">
      <c r="A4" s="337" t="s">
        <v>74</v>
      </c>
      <c r="B4" s="325"/>
      <c r="C4" s="165" t="s">
        <v>102</v>
      </c>
      <c r="D4" s="210"/>
      <c r="E4" s="338" t="str">
        <f>'01 RO 06 Rek'!G2</f>
        <v>Ostatní přímé náklady stavby</v>
      </c>
      <c r="F4" s="339"/>
      <c r="G4" s="340"/>
    </row>
    <row r="5" spans="1:80" ht="13.5" thickTop="1" x14ac:dyDescent="0.2">
      <c r="A5" s="211"/>
      <c r="G5" s="213"/>
    </row>
    <row r="6" spans="1:80" ht="27" customHeight="1" x14ac:dyDescent="0.2">
      <c r="A6" s="214" t="s">
        <v>85</v>
      </c>
      <c r="B6" s="215" t="s">
        <v>86</v>
      </c>
      <c r="C6" s="215" t="s">
        <v>87</v>
      </c>
      <c r="D6" s="215" t="s">
        <v>88</v>
      </c>
      <c r="E6" s="216" t="s">
        <v>89</v>
      </c>
      <c r="F6" s="215" t="s">
        <v>90</v>
      </c>
      <c r="G6" s="217" t="s">
        <v>91</v>
      </c>
      <c r="H6" s="218" t="s">
        <v>92</v>
      </c>
      <c r="I6" s="218" t="s">
        <v>93</v>
      </c>
      <c r="J6" s="218" t="s">
        <v>94</v>
      </c>
      <c r="K6" s="218" t="s">
        <v>95</v>
      </c>
    </row>
    <row r="7" spans="1:80" x14ac:dyDescent="0.2">
      <c r="A7" s="219" t="s">
        <v>96</v>
      </c>
      <c r="B7" s="220" t="s">
        <v>882</v>
      </c>
      <c r="C7" s="221" t="s">
        <v>881</v>
      </c>
      <c r="D7" s="222"/>
      <c r="E7" s="223"/>
      <c r="F7" s="223"/>
      <c r="G7" s="224"/>
      <c r="H7" s="225"/>
      <c r="I7" s="226"/>
      <c r="J7" s="227"/>
      <c r="K7" s="228"/>
      <c r="O7" s="229">
        <v>1</v>
      </c>
    </row>
    <row r="8" spans="1:80" x14ac:dyDescent="0.2">
      <c r="A8" s="230">
        <v>1</v>
      </c>
      <c r="B8" s="231" t="s">
        <v>884</v>
      </c>
      <c r="C8" s="232" t="s">
        <v>885</v>
      </c>
      <c r="D8" s="233" t="s">
        <v>219</v>
      </c>
      <c r="E8" s="234">
        <v>1</v>
      </c>
      <c r="F8" s="234"/>
      <c r="G8" s="235">
        <f t="shared" ref="G8:G16" si="0">E8*F8</f>
        <v>0</v>
      </c>
      <c r="H8" s="236">
        <v>0</v>
      </c>
      <c r="I8" s="237">
        <f t="shared" ref="I8:I16" si="1">E8*H8</f>
        <v>0</v>
      </c>
      <c r="J8" s="236"/>
      <c r="K8" s="237">
        <f t="shared" ref="K8:K16" si="2">E8*J8</f>
        <v>0</v>
      </c>
      <c r="O8" s="229">
        <v>2</v>
      </c>
      <c r="AA8" s="205">
        <v>12</v>
      </c>
      <c r="AB8" s="205">
        <v>0</v>
      </c>
      <c r="AC8" s="205">
        <v>1</v>
      </c>
      <c r="AZ8" s="205">
        <v>1</v>
      </c>
      <c r="BA8" s="205">
        <f t="shared" ref="BA8:BA16" si="3">IF(AZ8=1,G8,0)</f>
        <v>0</v>
      </c>
      <c r="BB8" s="205">
        <f t="shared" ref="BB8:BB16" si="4">IF(AZ8=2,G8,0)</f>
        <v>0</v>
      </c>
      <c r="BC8" s="205">
        <f t="shared" ref="BC8:BC16" si="5">IF(AZ8=3,G8,0)</f>
        <v>0</v>
      </c>
      <c r="BD8" s="205">
        <f t="shared" ref="BD8:BD16" si="6">IF(AZ8=4,G8,0)</f>
        <v>0</v>
      </c>
      <c r="BE8" s="205">
        <f t="shared" ref="BE8:BE16" si="7">IF(AZ8=5,G8,0)</f>
        <v>0</v>
      </c>
      <c r="CA8" s="229">
        <v>12</v>
      </c>
      <c r="CB8" s="229">
        <v>0</v>
      </c>
    </row>
    <row r="9" spans="1:80" x14ac:dyDescent="0.2">
      <c r="A9" s="230">
        <v>2</v>
      </c>
      <c r="B9" s="231" t="s">
        <v>886</v>
      </c>
      <c r="C9" s="232" t="s">
        <v>887</v>
      </c>
      <c r="D9" s="233" t="s">
        <v>219</v>
      </c>
      <c r="E9" s="234">
        <v>1</v>
      </c>
      <c r="F9" s="234"/>
      <c r="G9" s="235">
        <f t="shared" si="0"/>
        <v>0</v>
      </c>
      <c r="H9" s="236">
        <v>0</v>
      </c>
      <c r="I9" s="237">
        <f t="shared" si="1"/>
        <v>0</v>
      </c>
      <c r="J9" s="236"/>
      <c r="K9" s="237">
        <f t="shared" si="2"/>
        <v>0</v>
      </c>
      <c r="O9" s="229">
        <v>2</v>
      </c>
      <c r="AA9" s="205">
        <v>12</v>
      </c>
      <c r="AB9" s="205">
        <v>0</v>
      </c>
      <c r="AC9" s="205">
        <v>2</v>
      </c>
      <c r="AZ9" s="205">
        <v>1</v>
      </c>
      <c r="BA9" s="205">
        <f t="shared" si="3"/>
        <v>0</v>
      </c>
      <c r="BB9" s="205">
        <f t="shared" si="4"/>
        <v>0</v>
      </c>
      <c r="BC9" s="205">
        <f t="shared" si="5"/>
        <v>0</v>
      </c>
      <c r="BD9" s="205">
        <f t="shared" si="6"/>
        <v>0</v>
      </c>
      <c r="BE9" s="205">
        <f t="shared" si="7"/>
        <v>0</v>
      </c>
      <c r="CA9" s="229">
        <v>12</v>
      </c>
      <c r="CB9" s="229">
        <v>0</v>
      </c>
    </row>
    <row r="10" spans="1:80" x14ac:dyDescent="0.2">
      <c r="A10" s="230">
        <v>3</v>
      </c>
      <c r="B10" s="231" t="s">
        <v>888</v>
      </c>
      <c r="C10" s="232" t="s">
        <v>889</v>
      </c>
      <c r="D10" s="233" t="s">
        <v>219</v>
      </c>
      <c r="E10" s="234">
        <v>1</v>
      </c>
      <c r="F10" s="234"/>
      <c r="G10" s="235">
        <f t="shared" si="0"/>
        <v>0</v>
      </c>
      <c r="H10" s="236">
        <v>0</v>
      </c>
      <c r="I10" s="237">
        <f t="shared" si="1"/>
        <v>0</v>
      </c>
      <c r="J10" s="236"/>
      <c r="K10" s="237">
        <f t="shared" si="2"/>
        <v>0</v>
      </c>
      <c r="O10" s="229">
        <v>2</v>
      </c>
      <c r="AA10" s="205">
        <v>12</v>
      </c>
      <c r="AB10" s="205">
        <v>0</v>
      </c>
      <c r="AC10" s="205">
        <v>3</v>
      </c>
      <c r="AZ10" s="205">
        <v>1</v>
      </c>
      <c r="BA10" s="205">
        <f t="shared" si="3"/>
        <v>0</v>
      </c>
      <c r="BB10" s="205">
        <f t="shared" si="4"/>
        <v>0</v>
      </c>
      <c r="BC10" s="205">
        <f t="shared" si="5"/>
        <v>0</v>
      </c>
      <c r="BD10" s="205">
        <f t="shared" si="6"/>
        <v>0</v>
      </c>
      <c r="BE10" s="205">
        <f t="shared" si="7"/>
        <v>0</v>
      </c>
      <c r="CA10" s="229">
        <v>12</v>
      </c>
      <c r="CB10" s="229">
        <v>0</v>
      </c>
    </row>
    <row r="11" spans="1:80" x14ac:dyDescent="0.2">
      <c r="A11" s="230">
        <v>4</v>
      </c>
      <c r="B11" s="231" t="s">
        <v>890</v>
      </c>
      <c r="C11" s="232" t="s">
        <v>891</v>
      </c>
      <c r="D11" s="233" t="s">
        <v>219</v>
      </c>
      <c r="E11" s="234">
        <v>1</v>
      </c>
      <c r="F11" s="234"/>
      <c r="G11" s="235">
        <f t="shared" si="0"/>
        <v>0</v>
      </c>
      <c r="H11" s="236">
        <v>0</v>
      </c>
      <c r="I11" s="237">
        <f t="shared" si="1"/>
        <v>0</v>
      </c>
      <c r="J11" s="236"/>
      <c r="K11" s="237">
        <f t="shared" si="2"/>
        <v>0</v>
      </c>
      <c r="O11" s="229">
        <v>2</v>
      </c>
      <c r="AA11" s="205">
        <v>12</v>
      </c>
      <c r="AB11" s="205">
        <v>0</v>
      </c>
      <c r="AC11" s="205">
        <v>4</v>
      </c>
      <c r="AZ11" s="205">
        <v>1</v>
      </c>
      <c r="BA11" s="205">
        <f t="shared" si="3"/>
        <v>0</v>
      </c>
      <c r="BB11" s="205">
        <f t="shared" si="4"/>
        <v>0</v>
      </c>
      <c r="BC11" s="205">
        <f t="shared" si="5"/>
        <v>0</v>
      </c>
      <c r="BD11" s="205">
        <f t="shared" si="6"/>
        <v>0</v>
      </c>
      <c r="BE11" s="205">
        <f t="shared" si="7"/>
        <v>0</v>
      </c>
      <c r="CA11" s="229">
        <v>12</v>
      </c>
      <c r="CB11" s="229">
        <v>0</v>
      </c>
    </row>
    <row r="12" spans="1:80" x14ac:dyDescent="0.2">
      <c r="A12" s="230">
        <v>5</v>
      </c>
      <c r="B12" s="231" t="s">
        <v>892</v>
      </c>
      <c r="C12" s="232" t="s">
        <v>893</v>
      </c>
      <c r="D12" s="233" t="s">
        <v>219</v>
      </c>
      <c r="E12" s="234">
        <v>1</v>
      </c>
      <c r="F12" s="234"/>
      <c r="G12" s="235">
        <f t="shared" si="0"/>
        <v>0</v>
      </c>
      <c r="H12" s="236">
        <v>0</v>
      </c>
      <c r="I12" s="237">
        <f t="shared" si="1"/>
        <v>0</v>
      </c>
      <c r="J12" s="236"/>
      <c r="K12" s="237">
        <f t="shared" si="2"/>
        <v>0</v>
      </c>
      <c r="O12" s="229">
        <v>2</v>
      </c>
      <c r="AA12" s="205">
        <v>12</v>
      </c>
      <c r="AB12" s="205">
        <v>0</v>
      </c>
      <c r="AC12" s="205">
        <v>5</v>
      </c>
      <c r="AZ12" s="205">
        <v>1</v>
      </c>
      <c r="BA12" s="205">
        <f t="shared" si="3"/>
        <v>0</v>
      </c>
      <c r="BB12" s="205">
        <f t="shared" si="4"/>
        <v>0</v>
      </c>
      <c r="BC12" s="205">
        <f t="shared" si="5"/>
        <v>0</v>
      </c>
      <c r="BD12" s="205">
        <f t="shared" si="6"/>
        <v>0</v>
      </c>
      <c r="BE12" s="205">
        <f t="shared" si="7"/>
        <v>0</v>
      </c>
      <c r="CA12" s="229">
        <v>12</v>
      </c>
      <c r="CB12" s="229">
        <v>0</v>
      </c>
    </row>
    <row r="13" spans="1:80" x14ac:dyDescent="0.2">
      <c r="A13" s="230">
        <v>6</v>
      </c>
      <c r="B13" s="231" t="s">
        <v>894</v>
      </c>
      <c r="C13" s="232" t="s">
        <v>895</v>
      </c>
      <c r="D13" s="233" t="s">
        <v>219</v>
      </c>
      <c r="E13" s="234">
        <v>1</v>
      </c>
      <c r="F13" s="234"/>
      <c r="G13" s="235">
        <f t="shared" si="0"/>
        <v>0</v>
      </c>
      <c r="H13" s="236">
        <v>0</v>
      </c>
      <c r="I13" s="237">
        <f t="shared" si="1"/>
        <v>0</v>
      </c>
      <c r="J13" s="236"/>
      <c r="K13" s="237">
        <f t="shared" si="2"/>
        <v>0</v>
      </c>
      <c r="O13" s="229">
        <v>2</v>
      </c>
      <c r="AA13" s="205">
        <v>12</v>
      </c>
      <c r="AB13" s="205">
        <v>0</v>
      </c>
      <c r="AC13" s="205">
        <v>6</v>
      </c>
      <c r="AZ13" s="205">
        <v>1</v>
      </c>
      <c r="BA13" s="205">
        <f t="shared" si="3"/>
        <v>0</v>
      </c>
      <c r="BB13" s="205">
        <f t="shared" si="4"/>
        <v>0</v>
      </c>
      <c r="BC13" s="205">
        <f t="shared" si="5"/>
        <v>0</v>
      </c>
      <c r="BD13" s="205">
        <f t="shared" si="6"/>
        <v>0</v>
      </c>
      <c r="BE13" s="205">
        <f t="shared" si="7"/>
        <v>0</v>
      </c>
      <c r="CA13" s="229">
        <v>12</v>
      </c>
      <c r="CB13" s="229">
        <v>0</v>
      </c>
    </row>
    <row r="14" spans="1:80" x14ac:dyDescent="0.2">
      <c r="A14" s="230">
        <v>7</v>
      </c>
      <c r="B14" s="231" t="s">
        <v>896</v>
      </c>
      <c r="C14" s="232" t="s">
        <v>897</v>
      </c>
      <c r="D14" s="233" t="s">
        <v>219</v>
      </c>
      <c r="E14" s="234">
        <v>1</v>
      </c>
      <c r="F14" s="234"/>
      <c r="G14" s="235">
        <f t="shared" si="0"/>
        <v>0</v>
      </c>
      <c r="H14" s="236">
        <v>0</v>
      </c>
      <c r="I14" s="237">
        <f t="shared" si="1"/>
        <v>0</v>
      </c>
      <c r="J14" s="236"/>
      <c r="K14" s="237">
        <f t="shared" si="2"/>
        <v>0</v>
      </c>
      <c r="O14" s="229">
        <v>2</v>
      </c>
      <c r="AA14" s="205">
        <v>12</v>
      </c>
      <c r="AB14" s="205">
        <v>0</v>
      </c>
      <c r="AC14" s="205">
        <v>7</v>
      </c>
      <c r="AZ14" s="205">
        <v>1</v>
      </c>
      <c r="BA14" s="205">
        <f t="shared" si="3"/>
        <v>0</v>
      </c>
      <c r="BB14" s="205">
        <f t="shared" si="4"/>
        <v>0</v>
      </c>
      <c r="BC14" s="205">
        <f t="shared" si="5"/>
        <v>0</v>
      </c>
      <c r="BD14" s="205">
        <f t="shared" si="6"/>
        <v>0</v>
      </c>
      <c r="BE14" s="205">
        <f t="shared" si="7"/>
        <v>0</v>
      </c>
      <c r="CA14" s="229">
        <v>12</v>
      </c>
      <c r="CB14" s="229">
        <v>0</v>
      </c>
    </row>
    <row r="15" spans="1:80" x14ac:dyDescent="0.2">
      <c r="A15" s="230">
        <v>7</v>
      </c>
      <c r="B15" s="231" t="s">
        <v>898</v>
      </c>
      <c r="C15" s="232" t="s">
        <v>899</v>
      </c>
      <c r="D15" s="233" t="s">
        <v>219</v>
      </c>
      <c r="E15" s="234">
        <v>1</v>
      </c>
      <c r="F15" s="234"/>
      <c r="G15" s="235">
        <f t="shared" si="0"/>
        <v>0</v>
      </c>
      <c r="H15" s="236">
        <v>0</v>
      </c>
      <c r="I15" s="237">
        <f t="shared" si="1"/>
        <v>0</v>
      </c>
      <c r="J15" s="236"/>
      <c r="K15" s="237">
        <f t="shared" si="2"/>
        <v>0</v>
      </c>
      <c r="O15" s="229">
        <v>2</v>
      </c>
      <c r="AA15" s="205">
        <v>12</v>
      </c>
      <c r="AB15" s="205">
        <v>0</v>
      </c>
      <c r="AC15" s="205">
        <v>7</v>
      </c>
      <c r="AZ15" s="205">
        <v>1</v>
      </c>
      <c r="BA15" s="205">
        <f t="shared" si="3"/>
        <v>0</v>
      </c>
      <c r="BB15" s="205">
        <f t="shared" si="4"/>
        <v>0</v>
      </c>
      <c r="BC15" s="205">
        <f t="shared" si="5"/>
        <v>0</v>
      </c>
      <c r="BD15" s="205">
        <f t="shared" si="6"/>
        <v>0</v>
      </c>
      <c r="BE15" s="205">
        <f t="shared" si="7"/>
        <v>0</v>
      </c>
      <c r="CA15" s="229">
        <v>12</v>
      </c>
      <c r="CB15" s="229">
        <v>0</v>
      </c>
    </row>
    <row r="16" spans="1:80" ht="22.5" x14ac:dyDescent="0.2">
      <c r="A16" s="230">
        <v>8</v>
      </c>
      <c r="B16" s="231" t="s">
        <v>917</v>
      </c>
      <c r="C16" s="232" t="s">
        <v>918</v>
      </c>
      <c r="D16" s="344" t="s">
        <v>13</v>
      </c>
      <c r="E16" s="345">
        <v>5</v>
      </c>
      <c r="F16" s="347">
        <f>SUM('01 RO 01 KL'!F30:G30+'01 RO 02 KL'!F30:G30+'01 RO 03 KL'!F30:G30+'01 RO 04 KL'!F30:G30+'01 RO 05 KL'!F30:G30)/100</f>
        <v>0</v>
      </c>
      <c r="G16" s="346">
        <f t="shared" si="0"/>
        <v>0</v>
      </c>
      <c r="H16" s="236">
        <v>0</v>
      </c>
      <c r="I16" s="237">
        <f t="shared" si="1"/>
        <v>0</v>
      </c>
      <c r="J16" s="236"/>
      <c r="K16" s="237">
        <f t="shared" si="2"/>
        <v>0</v>
      </c>
      <c r="O16" s="229">
        <v>2</v>
      </c>
      <c r="AA16" s="205">
        <v>12</v>
      </c>
      <c r="AB16" s="205">
        <v>0</v>
      </c>
      <c r="AC16" s="205">
        <v>8</v>
      </c>
      <c r="AZ16" s="205">
        <v>1</v>
      </c>
      <c r="BA16" s="205">
        <f t="shared" si="3"/>
        <v>0</v>
      </c>
      <c r="BB16" s="205">
        <f t="shared" si="4"/>
        <v>0</v>
      </c>
      <c r="BC16" s="205">
        <f t="shared" si="5"/>
        <v>0</v>
      </c>
      <c r="BD16" s="205">
        <f t="shared" si="6"/>
        <v>0</v>
      </c>
      <c r="BE16" s="205">
        <f t="shared" si="7"/>
        <v>0</v>
      </c>
      <c r="CA16" s="229">
        <v>12</v>
      </c>
      <c r="CB16" s="229">
        <v>0</v>
      </c>
    </row>
    <row r="17" spans="1:57" x14ac:dyDescent="0.2">
      <c r="A17" s="248"/>
      <c r="B17" s="249" t="s">
        <v>98</v>
      </c>
      <c r="C17" s="250" t="s">
        <v>883</v>
      </c>
      <c r="D17" s="251"/>
      <c r="E17" s="252"/>
      <c r="F17" s="253"/>
      <c r="G17" s="254">
        <f>SUM(G7:G16)</f>
        <v>0</v>
      </c>
      <c r="H17" s="255"/>
      <c r="I17" s="256">
        <f>SUM(I7:I16)</f>
        <v>0</v>
      </c>
      <c r="J17" s="255"/>
      <c r="K17" s="256">
        <f>SUM(K7:K16)</f>
        <v>0</v>
      </c>
      <c r="O17" s="229">
        <v>4</v>
      </c>
      <c r="BA17" s="257">
        <f>SUM(BA7:BA16)</f>
        <v>0</v>
      </c>
      <c r="BB17" s="257">
        <f>SUM(BB7:BB16)</f>
        <v>0</v>
      </c>
      <c r="BC17" s="257">
        <f>SUM(BC7:BC16)</f>
        <v>0</v>
      </c>
      <c r="BD17" s="257">
        <f>SUM(BD7:BD16)</f>
        <v>0</v>
      </c>
      <c r="BE17" s="257">
        <f>SUM(BE7:BE16)</f>
        <v>0</v>
      </c>
    </row>
    <row r="18" spans="1:57" x14ac:dyDescent="0.2">
      <c r="E18" s="205"/>
    </row>
    <row r="19" spans="1:57" x14ac:dyDescent="0.2">
      <c r="E19" s="205"/>
    </row>
    <row r="20" spans="1:57" x14ac:dyDescent="0.2">
      <c r="E20" s="205"/>
    </row>
    <row r="21" spans="1:57" x14ac:dyDescent="0.2">
      <c r="E21" s="205"/>
    </row>
    <row r="22" spans="1:57" x14ac:dyDescent="0.2">
      <c r="E22" s="205"/>
    </row>
    <row r="23" spans="1:57" x14ac:dyDescent="0.2">
      <c r="E23" s="205"/>
    </row>
    <row r="24" spans="1:57" x14ac:dyDescent="0.2">
      <c r="E24" s="205"/>
    </row>
    <row r="25" spans="1:57" x14ac:dyDescent="0.2">
      <c r="E25" s="205"/>
    </row>
    <row r="26" spans="1:57" x14ac:dyDescent="0.2">
      <c r="E26" s="205"/>
    </row>
    <row r="27" spans="1:57" x14ac:dyDescent="0.2">
      <c r="E27" s="205"/>
    </row>
    <row r="28" spans="1:57" x14ac:dyDescent="0.2">
      <c r="E28" s="205"/>
    </row>
    <row r="29" spans="1:57" x14ac:dyDescent="0.2">
      <c r="E29" s="205"/>
    </row>
    <row r="30" spans="1:57" x14ac:dyDescent="0.2">
      <c r="E30" s="205"/>
    </row>
    <row r="31" spans="1:57" x14ac:dyDescent="0.2">
      <c r="E31" s="205"/>
    </row>
    <row r="32" spans="1:57" x14ac:dyDescent="0.2">
      <c r="E32" s="205"/>
    </row>
    <row r="33" spans="1:7" x14ac:dyDescent="0.2">
      <c r="E33" s="205"/>
    </row>
    <row r="34" spans="1:7" x14ac:dyDescent="0.2">
      <c r="E34" s="205"/>
    </row>
    <row r="35" spans="1:7" x14ac:dyDescent="0.2">
      <c r="E35" s="205"/>
    </row>
    <row r="36" spans="1:7" x14ac:dyDescent="0.2">
      <c r="E36" s="205"/>
    </row>
    <row r="37" spans="1:7" x14ac:dyDescent="0.2">
      <c r="E37" s="205"/>
    </row>
    <row r="38" spans="1:7" x14ac:dyDescent="0.2">
      <c r="E38" s="205"/>
    </row>
    <row r="39" spans="1:7" x14ac:dyDescent="0.2">
      <c r="E39" s="205"/>
    </row>
    <row r="40" spans="1:7" x14ac:dyDescent="0.2">
      <c r="E40" s="205"/>
    </row>
    <row r="41" spans="1:7" x14ac:dyDescent="0.2">
      <c r="A41" s="247"/>
      <c r="B41" s="247"/>
      <c r="C41" s="247"/>
      <c r="D41" s="247"/>
      <c r="E41" s="247"/>
      <c r="F41" s="247"/>
      <c r="G41" s="247"/>
    </row>
    <row r="42" spans="1:7" x14ac:dyDescent="0.2">
      <c r="A42" s="247"/>
      <c r="B42" s="247"/>
      <c r="C42" s="247"/>
      <c r="D42" s="247"/>
      <c r="E42" s="247"/>
      <c r="F42" s="247"/>
      <c r="G42" s="247"/>
    </row>
    <row r="43" spans="1:7" x14ac:dyDescent="0.2">
      <c r="A43" s="247"/>
      <c r="B43" s="247"/>
      <c r="C43" s="247"/>
      <c r="D43" s="247"/>
      <c r="E43" s="247"/>
      <c r="F43" s="247"/>
      <c r="G43" s="247"/>
    </row>
    <row r="44" spans="1:7" x14ac:dyDescent="0.2">
      <c r="A44" s="247"/>
      <c r="B44" s="247"/>
      <c r="C44" s="247"/>
      <c r="D44" s="247"/>
      <c r="E44" s="247"/>
      <c r="F44" s="247"/>
      <c r="G44" s="247"/>
    </row>
    <row r="45" spans="1:7" x14ac:dyDescent="0.2">
      <c r="E45" s="205"/>
    </row>
    <row r="46" spans="1:7" x14ac:dyDescent="0.2">
      <c r="E46" s="205"/>
    </row>
    <row r="47" spans="1:7" x14ac:dyDescent="0.2">
      <c r="E47" s="205"/>
    </row>
    <row r="48" spans="1:7" x14ac:dyDescent="0.2">
      <c r="E48" s="205"/>
    </row>
    <row r="49" spans="5:5" x14ac:dyDescent="0.2">
      <c r="E49" s="205"/>
    </row>
    <row r="50" spans="5:5" x14ac:dyDescent="0.2">
      <c r="E50" s="205"/>
    </row>
    <row r="51" spans="5:5" x14ac:dyDescent="0.2">
      <c r="E51" s="205"/>
    </row>
    <row r="52" spans="5:5" x14ac:dyDescent="0.2">
      <c r="E52" s="205"/>
    </row>
    <row r="53" spans="5:5" x14ac:dyDescent="0.2">
      <c r="E53" s="205"/>
    </row>
    <row r="54" spans="5:5" x14ac:dyDescent="0.2">
      <c r="E54" s="205"/>
    </row>
    <row r="55" spans="5:5" x14ac:dyDescent="0.2">
      <c r="E55" s="205"/>
    </row>
    <row r="56" spans="5:5" x14ac:dyDescent="0.2">
      <c r="E56" s="205"/>
    </row>
    <row r="57" spans="5:5" x14ac:dyDescent="0.2">
      <c r="E57" s="205"/>
    </row>
    <row r="58" spans="5:5" x14ac:dyDescent="0.2">
      <c r="E58" s="205"/>
    </row>
    <row r="59" spans="5:5" x14ac:dyDescent="0.2">
      <c r="E59" s="205"/>
    </row>
    <row r="60" spans="5:5" x14ac:dyDescent="0.2">
      <c r="E60" s="205"/>
    </row>
    <row r="61" spans="5:5" x14ac:dyDescent="0.2">
      <c r="E61" s="205"/>
    </row>
    <row r="62" spans="5:5" x14ac:dyDescent="0.2">
      <c r="E62" s="205"/>
    </row>
    <row r="63" spans="5:5" x14ac:dyDescent="0.2">
      <c r="E63" s="205"/>
    </row>
    <row r="64" spans="5:5" x14ac:dyDescent="0.2">
      <c r="E64" s="205"/>
    </row>
    <row r="65" spans="1:7" x14ac:dyDescent="0.2">
      <c r="E65" s="205"/>
    </row>
    <row r="66" spans="1:7" x14ac:dyDescent="0.2">
      <c r="E66" s="205"/>
    </row>
    <row r="67" spans="1:7" x14ac:dyDescent="0.2">
      <c r="E67" s="205"/>
    </row>
    <row r="68" spans="1:7" x14ac:dyDescent="0.2">
      <c r="E68" s="205"/>
    </row>
    <row r="69" spans="1:7" x14ac:dyDescent="0.2">
      <c r="E69" s="205"/>
    </row>
    <row r="70" spans="1:7" x14ac:dyDescent="0.2">
      <c r="E70" s="205"/>
    </row>
    <row r="71" spans="1:7" x14ac:dyDescent="0.2">
      <c r="E71" s="205"/>
    </row>
    <row r="72" spans="1:7" x14ac:dyDescent="0.2">
      <c r="E72" s="205"/>
    </row>
    <row r="73" spans="1:7" x14ac:dyDescent="0.2">
      <c r="E73" s="205"/>
    </row>
    <row r="74" spans="1:7" x14ac:dyDescent="0.2">
      <c r="E74" s="205"/>
    </row>
    <row r="75" spans="1:7" x14ac:dyDescent="0.2">
      <c r="E75" s="205"/>
    </row>
    <row r="76" spans="1:7" x14ac:dyDescent="0.2">
      <c r="A76" s="258"/>
      <c r="B76" s="258"/>
    </row>
    <row r="77" spans="1:7" x14ac:dyDescent="0.2">
      <c r="A77" s="247"/>
      <c r="B77" s="247"/>
      <c r="C77" s="259"/>
      <c r="D77" s="259"/>
      <c r="E77" s="260"/>
      <c r="F77" s="259"/>
      <c r="G77" s="261"/>
    </row>
    <row r="78" spans="1:7" x14ac:dyDescent="0.2">
      <c r="A78" s="262"/>
      <c r="B78" s="262"/>
      <c r="C78" s="247"/>
      <c r="D78" s="247"/>
      <c r="E78" s="263"/>
      <c r="F78" s="247"/>
      <c r="G78" s="247"/>
    </row>
    <row r="79" spans="1:7" x14ac:dyDescent="0.2">
      <c r="A79" s="247"/>
      <c r="B79" s="247"/>
      <c r="C79" s="247"/>
      <c r="D79" s="247"/>
      <c r="E79" s="263"/>
      <c r="F79" s="247"/>
      <c r="G79" s="247"/>
    </row>
    <row r="80" spans="1:7" x14ac:dyDescent="0.2">
      <c r="A80" s="247"/>
      <c r="B80" s="247"/>
      <c r="C80" s="247"/>
      <c r="D80" s="247"/>
      <c r="E80" s="263"/>
      <c r="F80" s="247"/>
      <c r="G80" s="247"/>
    </row>
    <row r="81" spans="1:7" x14ac:dyDescent="0.2">
      <c r="A81" s="247"/>
      <c r="B81" s="247"/>
      <c r="C81" s="247"/>
      <c r="D81" s="247"/>
      <c r="E81" s="263"/>
      <c r="F81" s="247"/>
      <c r="G81" s="247"/>
    </row>
    <row r="82" spans="1:7" x14ac:dyDescent="0.2">
      <c r="A82" s="247"/>
      <c r="B82" s="247"/>
      <c r="C82" s="247"/>
      <c r="D82" s="247"/>
      <c r="E82" s="263"/>
      <c r="F82" s="247"/>
      <c r="G82" s="247"/>
    </row>
    <row r="83" spans="1:7" x14ac:dyDescent="0.2">
      <c r="A83" s="247"/>
      <c r="B83" s="247"/>
      <c r="C83" s="247"/>
      <c r="D83" s="247"/>
      <c r="E83" s="263"/>
      <c r="F83" s="247"/>
      <c r="G83" s="247"/>
    </row>
    <row r="84" spans="1:7" x14ac:dyDescent="0.2">
      <c r="A84" s="247"/>
      <c r="B84" s="247"/>
      <c r="C84" s="247"/>
      <c r="D84" s="247"/>
      <c r="E84" s="263"/>
      <c r="F84" s="247"/>
      <c r="G84" s="247"/>
    </row>
    <row r="85" spans="1:7" x14ac:dyDescent="0.2">
      <c r="A85" s="247"/>
      <c r="B85" s="247"/>
      <c r="C85" s="247"/>
      <c r="D85" s="247"/>
      <c r="E85" s="263"/>
      <c r="F85" s="247"/>
      <c r="G85" s="247"/>
    </row>
    <row r="86" spans="1:7" x14ac:dyDescent="0.2">
      <c r="A86" s="247"/>
      <c r="B86" s="247"/>
      <c r="C86" s="247"/>
      <c r="D86" s="247"/>
      <c r="E86" s="263"/>
      <c r="F86" s="247"/>
      <c r="G86" s="247"/>
    </row>
    <row r="87" spans="1:7" x14ac:dyDescent="0.2">
      <c r="A87" s="247"/>
      <c r="B87" s="247"/>
      <c r="C87" s="247"/>
      <c r="D87" s="247"/>
      <c r="E87" s="263"/>
      <c r="F87" s="247"/>
      <c r="G87" s="247"/>
    </row>
    <row r="88" spans="1:7" x14ac:dyDescent="0.2">
      <c r="A88" s="247"/>
      <c r="B88" s="247"/>
      <c r="C88" s="247"/>
      <c r="D88" s="247"/>
      <c r="E88" s="263"/>
      <c r="F88" s="247"/>
      <c r="G88" s="247"/>
    </row>
    <row r="89" spans="1:7" x14ac:dyDescent="0.2">
      <c r="A89" s="247"/>
      <c r="B89" s="247"/>
      <c r="C89" s="247"/>
      <c r="D89" s="247"/>
      <c r="E89" s="263"/>
      <c r="F89" s="247"/>
      <c r="G89" s="247"/>
    </row>
    <row r="90" spans="1:7" x14ac:dyDescent="0.2">
      <c r="A90" s="247"/>
      <c r="B90" s="247"/>
      <c r="C90" s="247"/>
      <c r="D90" s="247"/>
      <c r="E90" s="263"/>
      <c r="F90" s="247"/>
      <c r="G90" s="24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19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0" t="s">
        <v>29</v>
      </c>
      <c r="B1" s="71"/>
      <c r="C1" s="71"/>
      <c r="D1" s="71"/>
      <c r="E1" s="71"/>
      <c r="F1" s="71"/>
      <c r="G1" s="71"/>
    </row>
    <row r="2" spans="1:57" ht="12.75" customHeight="1" x14ac:dyDescent="0.2">
      <c r="A2" s="72" t="s">
        <v>30</v>
      </c>
      <c r="B2" s="73"/>
      <c r="C2" s="74" t="s">
        <v>104</v>
      </c>
      <c r="D2" s="74" t="s">
        <v>105</v>
      </c>
      <c r="E2" s="75"/>
      <c r="F2" s="76" t="s">
        <v>31</v>
      </c>
      <c r="G2" s="77" t="s">
        <v>906</v>
      </c>
    </row>
    <row r="3" spans="1:57" ht="3" hidden="1" customHeight="1" x14ac:dyDescent="0.2">
      <c r="A3" s="78"/>
      <c r="B3" s="79"/>
      <c r="C3" s="80"/>
      <c r="D3" s="80"/>
      <c r="E3" s="81"/>
      <c r="F3" s="82"/>
      <c r="G3" s="83"/>
    </row>
    <row r="4" spans="1:57" ht="12" customHeight="1" x14ac:dyDescent="0.2">
      <c r="A4" s="84" t="s">
        <v>32</v>
      </c>
      <c r="B4" s="79"/>
      <c r="C4" s="80"/>
      <c r="D4" s="80"/>
      <c r="E4" s="81"/>
      <c r="F4" s="82" t="s">
        <v>33</v>
      </c>
      <c r="G4" s="85" t="s">
        <v>907</v>
      </c>
    </row>
    <row r="5" spans="1:57" ht="12.95" customHeight="1" x14ac:dyDescent="0.2">
      <c r="A5" s="86" t="s">
        <v>100</v>
      </c>
      <c r="B5" s="87"/>
      <c r="C5" s="88" t="s">
        <v>101</v>
      </c>
      <c r="D5" s="89"/>
      <c r="E5" s="87"/>
      <c r="F5" s="82" t="s">
        <v>34</v>
      </c>
      <c r="G5" s="83" t="s">
        <v>103</v>
      </c>
    </row>
    <row r="6" spans="1:57" ht="12.95" customHeight="1" x14ac:dyDescent="0.2">
      <c r="A6" s="84" t="s">
        <v>35</v>
      </c>
      <c r="B6" s="79"/>
      <c r="C6" s="80"/>
      <c r="D6" s="80"/>
      <c r="E6" s="81"/>
      <c r="F6" s="90" t="s">
        <v>36</v>
      </c>
      <c r="G6" s="91">
        <v>0</v>
      </c>
      <c r="O6" s="92"/>
    </row>
    <row r="7" spans="1:57" ht="12.95" customHeight="1" x14ac:dyDescent="0.2">
      <c r="A7" s="93"/>
      <c r="B7" s="94"/>
      <c r="C7" s="268" t="s">
        <v>99</v>
      </c>
      <c r="D7" s="95"/>
      <c r="E7" s="95"/>
      <c r="F7" s="96" t="s">
        <v>37</v>
      </c>
      <c r="G7" s="91">
        <f>IF(G6=0,,ROUND((F30+F32)/G6,1))</f>
        <v>0</v>
      </c>
    </row>
    <row r="8" spans="1:57" x14ac:dyDescent="0.2">
      <c r="A8" s="97" t="s">
        <v>38</v>
      </c>
      <c r="B8" s="82"/>
      <c r="C8" s="319" t="s">
        <v>610</v>
      </c>
      <c r="D8" s="319"/>
      <c r="E8" s="320"/>
      <c r="F8" s="98" t="s">
        <v>39</v>
      </c>
      <c r="G8" s="99"/>
      <c r="H8" s="100"/>
      <c r="I8" s="101"/>
    </row>
    <row r="9" spans="1:57" x14ac:dyDescent="0.2">
      <c r="A9" s="97" t="s">
        <v>40</v>
      </c>
      <c r="B9" s="82"/>
      <c r="C9" s="319"/>
      <c r="D9" s="319"/>
      <c r="E9" s="320"/>
      <c r="F9" s="82"/>
      <c r="G9" s="102"/>
      <c r="H9" s="103"/>
    </row>
    <row r="10" spans="1:57" x14ac:dyDescent="0.2">
      <c r="A10" s="97" t="s">
        <v>41</v>
      </c>
      <c r="B10" s="82"/>
      <c r="C10" s="319" t="s">
        <v>609</v>
      </c>
      <c r="D10" s="319"/>
      <c r="E10" s="319"/>
      <c r="F10" s="104"/>
      <c r="G10" s="105"/>
      <c r="H10" s="106"/>
    </row>
    <row r="11" spans="1:57" ht="13.5" customHeight="1" x14ac:dyDescent="0.2">
      <c r="A11" s="97" t="s">
        <v>42</v>
      </c>
      <c r="B11" s="82"/>
      <c r="C11" s="319"/>
      <c r="D11" s="319"/>
      <c r="E11" s="319"/>
      <c r="F11" s="107" t="s">
        <v>43</v>
      </c>
      <c r="G11" s="108"/>
      <c r="H11" s="103"/>
      <c r="BA11" s="109"/>
      <c r="BB11" s="109"/>
      <c r="BC11" s="109"/>
      <c r="BD11" s="109"/>
      <c r="BE11" s="109"/>
    </row>
    <row r="12" spans="1:57" ht="12.75" customHeight="1" x14ac:dyDescent="0.2">
      <c r="A12" s="110" t="s">
        <v>44</v>
      </c>
      <c r="B12" s="79"/>
      <c r="C12" s="321"/>
      <c r="D12" s="321"/>
      <c r="E12" s="321"/>
      <c r="F12" s="111" t="s">
        <v>45</v>
      </c>
      <c r="G12" s="112"/>
      <c r="H12" s="103"/>
    </row>
    <row r="13" spans="1:57" ht="28.5" customHeight="1" thickBot="1" x14ac:dyDescent="0.25">
      <c r="A13" s="113" t="s">
        <v>46</v>
      </c>
      <c r="B13" s="114"/>
      <c r="C13" s="114"/>
      <c r="D13" s="114"/>
      <c r="E13" s="115"/>
      <c r="F13" s="115"/>
      <c r="G13" s="116"/>
      <c r="H13" s="103"/>
    </row>
    <row r="14" spans="1:57" ht="17.25" customHeight="1" thickBot="1" x14ac:dyDescent="0.25">
      <c r="A14" s="117" t="s">
        <v>47</v>
      </c>
      <c r="B14" s="118"/>
      <c r="C14" s="119"/>
      <c r="D14" s="120" t="s">
        <v>48</v>
      </c>
      <c r="E14" s="121"/>
      <c r="F14" s="121"/>
      <c r="G14" s="119"/>
    </row>
    <row r="15" spans="1:57" ht="15.95" customHeight="1" x14ac:dyDescent="0.2">
      <c r="A15" s="122"/>
      <c r="B15" s="123" t="s">
        <v>49</v>
      </c>
      <c r="C15" s="124">
        <f>'01 RO 01 Rek'!E24</f>
        <v>0</v>
      </c>
      <c r="D15" s="125" t="str">
        <f>'01 RO 01 Rek'!A29</f>
        <v>Ztížené výrobní podmínky</v>
      </c>
      <c r="E15" s="126"/>
      <c r="F15" s="127"/>
      <c r="G15" s="124">
        <f>'01 RO 01 Rek'!I29</f>
        <v>0</v>
      </c>
    </row>
    <row r="16" spans="1:57" ht="15.95" customHeight="1" x14ac:dyDescent="0.2">
      <c r="A16" s="122" t="s">
        <v>50</v>
      </c>
      <c r="B16" s="123" t="s">
        <v>51</v>
      </c>
      <c r="C16" s="124">
        <f>'01 RO 01 Rek'!F24</f>
        <v>0</v>
      </c>
      <c r="D16" s="78" t="str">
        <f>'01 RO 01 Rek'!A30</f>
        <v>Oborová přirážka</v>
      </c>
      <c r="E16" s="128"/>
      <c r="F16" s="129"/>
      <c r="G16" s="124">
        <f>'01 RO 01 Rek'!I30</f>
        <v>0</v>
      </c>
    </row>
    <row r="17" spans="1:7" ht="15.95" customHeight="1" x14ac:dyDescent="0.2">
      <c r="A17" s="122" t="s">
        <v>52</v>
      </c>
      <c r="B17" s="123" t="s">
        <v>53</v>
      </c>
      <c r="C17" s="124">
        <f>'01 RO 01 Rek'!H24</f>
        <v>0</v>
      </c>
      <c r="D17" s="78" t="str">
        <f>'01 RO 01 Rek'!A31</f>
        <v>Přesun stavebních kapacit</v>
      </c>
      <c r="E17" s="128"/>
      <c r="F17" s="129"/>
      <c r="G17" s="124">
        <f>'01 RO 01 Rek'!I31</f>
        <v>0</v>
      </c>
    </row>
    <row r="18" spans="1:7" ht="15.95" customHeight="1" x14ac:dyDescent="0.2">
      <c r="A18" s="130" t="s">
        <v>54</v>
      </c>
      <c r="B18" s="131" t="s">
        <v>55</v>
      </c>
      <c r="C18" s="124">
        <f>'01 RO 01 Rek'!G24</f>
        <v>0</v>
      </c>
      <c r="D18" s="78" t="str">
        <f>'01 RO 01 Rek'!A32</f>
        <v>Mimostaveništní doprava</v>
      </c>
      <c r="E18" s="128"/>
      <c r="F18" s="129"/>
      <c r="G18" s="124">
        <f>'01 RO 01 Rek'!I32</f>
        <v>0</v>
      </c>
    </row>
    <row r="19" spans="1:7" ht="15.95" customHeight="1" x14ac:dyDescent="0.2">
      <c r="A19" s="132" t="s">
        <v>56</v>
      </c>
      <c r="B19" s="123"/>
      <c r="C19" s="124">
        <f>SUM(C15:C18)</f>
        <v>0</v>
      </c>
      <c r="D19" s="78" t="str">
        <f>'01 RO 01 Rek'!A33</f>
        <v>Zařízení staveniště</v>
      </c>
      <c r="E19" s="128"/>
      <c r="F19" s="129"/>
      <c r="G19" s="124">
        <f>'01 RO 01 Rek'!I33</f>
        <v>0</v>
      </c>
    </row>
    <row r="20" spans="1:7" ht="15.95" customHeight="1" x14ac:dyDescent="0.2">
      <c r="A20" s="132"/>
      <c r="B20" s="123"/>
      <c r="C20" s="124"/>
      <c r="D20" s="78" t="str">
        <f>'01 RO 01 Rek'!A34</f>
        <v>Provoz investora</v>
      </c>
      <c r="E20" s="128"/>
      <c r="F20" s="129"/>
      <c r="G20" s="124">
        <f>'01 RO 01 Rek'!I34</f>
        <v>0</v>
      </c>
    </row>
    <row r="21" spans="1:7" ht="15.95" customHeight="1" x14ac:dyDescent="0.2">
      <c r="A21" s="132" t="s">
        <v>28</v>
      </c>
      <c r="B21" s="123"/>
      <c r="C21" s="124">
        <f>'01 RO 01 Rek'!I24</f>
        <v>0</v>
      </c>
      <c r="D21" s="78" t="str">
        <f>'01 RO 01 Rek'!A35</f>
        <v>Kompletační činnost (IČD)</v>
      </c>
      <c r="E21" s="128"/>
      <c r="F21" s="129"/>
      <c r="G21" s="124">
        <f>'01 RO 01 Rek'!I35</f>
        <v>0</v>
      </c>
    </row>
    <row r="22" spans="1:7" ht="15.95" customHeight="1" x14ac:dyDescent="0.2">
      <c r="A22" s="133" t="s">
        <v>57</v>
      </c>
      <c r="B22" s="103"/>
      <c r="C22" s="124">
        <f>C19+C21</f>
        <v>0</v>
      </c>
      <c r="D22" s="78" t="s">
        <v>58</v>
      </c>
      <c r="E22" s="128"/>
      <c r="F22" s="129"/>
      <c r="G22" s="124">
        <f>G23-SUM(G15:G21)</f>
        <v>0</v>
      </c>
    </row>
    <row r="23" spans="1:7" ht="15.95" customHeight="1" thickBot="1" x14ac:dyDescent="0.25">
      <c r="A23" s="317" t="s">
        <v>59</v>
      </c>
      <c r="B23" s="318"/>
      <c r="C23" s="134">
        <f>C22+G23</f>
        <v>0</v>
      </c>
      <c r="D23" s="135" t="s">
        <v>60</v>
      </c>
      <c r="E23" s="136"/>
      <c r="F23" s="137"/>
      <c r="G23" s="124">
        <f>'01 RO 01 Rek'!H37</f>
        <v>0</v>
      </c>
    </row>
    <row r="24" spans="1:7" x14ac:dyDescent="0.2">
      <c r="A24" s="138" t="s">
        <v>61</v>
      </c>
      <c r="B24" s="139"/>
      <c r="C24" s="140"/>
      <c r="D24" s="139" t="s">
        <v>62</v>
      </c>
      <c r="E24" s="139"/>
      <c r="F24" s="141" t="s">
        <v>63</v>
      </c>
      <c r="G24" s="142"/>
    </row>
    <row r="25" spans="1:7" x14ac:dyDescent="0.2">
      <c r="A25" s="133" t="s">
        <v>64</v>
      </c>
      <c r="B25" s="103"/>
      <c r="C25" s="143"/>
      <c r="D25" s="103" t="s">
        <v>64</v>
      </c>
      <c r="F25" s="144" t="s">
        <v>64</v>
      </c>
      <c r="G25" s="145"/>
    </row>
    <row r="26" spans="1:7" ht="37.5" customHeight="1" x14ac:dyDescent="0.2">
      <c r="A26" s="133" t="s">
        <v>65</v>
      </c>
      <c r="B26" s="146"/>
      <c r="C26" s="143"/>
      <c r="D26" s="103" t="s">
        <v>65</v>
      </c>
      <c r="F26" s="144" t="s">
        <v>65</v>
      </c>
      <c r="G26" s="145"/>
    </row>
    <row r="27" spans="1:7" x14ac:dyDescent="0.2">
      <c r="A27" s="133"/>
      <c r="B27" s="147"/>
      <c r="C27" s="143"/>
      <c r="D27" s="103"/>
      <c r="F27" s="144"/>
      <c r="G27" s="145"/>
    </row>
    <row r="28" spans="1:7" x14ac:dyDescent="0.2">
      <c r="A28" s="133" t="s">
        <v>66</v>
      </c>
      <c r="B28" s="103"/>
      <c r="C28" s="143"/>
      <c r="D28" s="144" t="s">
        <v>67</v>
      </c>
      <c r="E28" s="143"/>
      <c r="F28" s="148" t="s">
        <v>67</v>
      </c>
      <c r="G28" s="145"/>
    </row>
    <row r="29" spans="1:7" ht="69" customHeight="1" x14ac:dyDescent="0.2">
      <c r="A29" s="133"/>
      <c r="B29" s="103"/>
      <c r="C29" s="149"/>
      <c r="D29" s="150"/>
      <c r="E29" s="149"/>
      <c r="F29" s="103"/>
      <c r="G29" s="145"/>
    </row>
    <row r="30" spans="1:7" x14ac:dyDescent="0.2">
      <c r="A30" s="151" t="s">
        <v>12</v>
      </c>
      <c r="B30" s="152"/>
      <c r="C30" s="153">
        <v>21</v>
      </c>
      <c r="D30" s="152" t="s">
        <v>68</v>
      </c>
      <c r="E30" s="154"/>
      <c r="F30" s="312">
        <f>C23-F32</f>
        <v>0</v>
      </c>
      <c r="G30" s="313"/>
    </row>
    <row r="31" spans="1:7" x14ac:dyDescent="0.2">
      <c r="A31" s="151" t="s">
        <v>69</v>
      </c>
      <c r="B31" s="152"/>
      <c r="C31" s="153">
        <f>C30</f>
        <v>21</v>
      </c>
      <c r="D31" s="152" t="s">
        <v>70</v>
      </c>
      <c r="E31" s="154"/>
      <c r="F31" s="312">
        <f>ROUND(PRODUCT(F30,C31/100),0)</f>
        <v>0</v>
      </c>
      <c r="G31" s="313"/>
    </row>
    <row r="32" spans="1:7" x14ac:dyDescent="0.2">
      <c r="A32" s="151" t="s">
        <v>12</v>
      </c>
      <c r="B32" s="152"/>
      <c r="C32" s="153">
        <v>0</v>
      </c>
      <c r="D32" s="152" t="s">
        <v>70</v>
      </c>
      <c r="E32" s="154"/>
      <c r="F32" s="312">
        <v>0</v>
      </c>
      <c r="G32" s="313"/>
    </row>
    <row r="33" spans="1:8" x14ac:dyDescent="0.2">
      <c r="A33" s="151" t="s">
        <v>69</v>
      </c>
      <c r="B33" s="155"/>
      <c r="C33" s="156">
        <f>C32</f>
        <v>0</v>
      </c>
      <c r="D33" s="152" t="s">
        <v>70</v>
      </c>
      <c r="E33" s="129"/>
      <c r="F33" s="312">
        <f>ROUND(PRODUCT(F32,C33/100),0)</f>
        <v>0</v>
      </c>
      <c r="G33" s="313"/>
    </row>
    <row r="34" spans="1:8" s="160" customFormat="1" ht="19.5" customHeight="1" thickBot="1" x14ac:dyDescent="0.3">
      <c r="A34" s="157" t="s">
        <v>71</v>
      </c>
      <c r="B34" s="158"/>
      <c r="C34" s="158"/>
      <c r="D34" s="158"/>
      <c r="E34" s="159"/>
      <c r="F34" s="314">
        <f>ROUND(SUM(F30:F33),0)</f>
        <v>0</v>
      </c>
      <c r="G34" s="315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16" t="s">
        <v>608</v>
      </c>
      <c r="C37" s="316"/>
      <c r="D37" s="316"/>
      <c r="E37" s="316"/>
      <c r="F37" s="316"/>
      <c r="G37" s="316"/>
      <c r="H37" s="1" t="s">
        <v>2</v>
      </c>
    </row>
    <row r="38" spans="1:8" ht="12.75" customHeight="1" x14ac:dyDescent="0.2">
      <c r="A38" s="161"/>
      <c r="B38" s="316"/>
      <c r="C38" s="316"/>
      <c r="D38" s="316"/>
      <c r="E38" s="316"/>
      <c r="F38" s="316"/>
      <c r="G38" s="316"/>
      <c r="H38" s="1" t="s">
        <v>2</v>
      </c>
    </row>
    <row r="39" spans="1:8" x14ac:dyDescent="0.2">
      <c r="A39" s="161"/>
      <c r="B39" s="316"/>
      <c r="C39" s="316"/>
      <c r="D39" s="316"/>
      <c r="E39" s="316"/>
      <c r="F39" s="316"/>
      <c r="G39" s="316"/>
      <c r="H39" s="1" t="s">
        <v>2</v>
      </c>
    </row>
    <row r="40" spans="1:8" x14ac:dyDescent="0.2">
      <c r="A40" s="161"/>
      <c r="B40" s="316"/>
      <c r="C40" s="316"/>
      <c r="D40" s="316"/>
      <c r="E40" s="316"/>
      <c r="F40" s="316"/>
      <c r="G40" s="316"/>
      <c r="H40" s="1" t="s">
        <v>2</v>
      </c>
    </row>
    <row r="41" spans="1:8" x14ac:dyDescent="0.2">
      <c r="A41" s="161"/>
      <c r="B41" s="316"/>
      <c r="C41" s="316"/>
      <c r="D41" s="316"/>
      <c r="E41" s="316"/>
      <c r="F41" s="316"/>
      <c r="G41" s="316"/>
      <c r="H41" s="1" t="s">
        <v>2</v>
      </c>
    </row>
    <row r="42" spans="1:8" x14ac:dyDescent="0.2">
      <c r="A42" s="161"/>
      <c r="B42" s="316"/>
      <c r="C42" s="316"/>
      <c r="D42" s="316"/>
      <c r="E42" s="316"/>
      <c r="F42" s="316"/>
      <c r="G42" s="316"/>
      <c r="H42" s="1" t="s">
        <v>2</v>
      </c>
    </row>
    <row r="43" spans="1:8" x14ac:dyDescent="0.2">
      <c r="A43" s="161"/>
      <c r="B43" s="316"/>
      <c r="C43" s="316"/>
      <c r="D43" s="316"/>
      <c r="E43" s="316"/>
      <c r="F43" s="316"/>
      <c r="G43" s="316"/>
      <c r="H43" s="1" t="s">
        <v>2</v>
      </c>
    </row>
    <row r="44" spans="1:8" ht="12.75" customHeight="1" x14ac:dyDescent="0.2">
      <c r="A44" s="161"/>
      <c r="B44" s="316"/>
      <c r="C44" s="316"/>
      <c r="D44" s="316"/>
      <c r="E44" s="316"/>
      <c r="F44" s="316"/>
      <c r="G44" s="316"/>
      <c r="H44" s="1" t="s">
        <v>2</v>
      </c>
    </row>
    <row r="45" spans="1:8" ht="12.75" customHeight="1" x14ac:dyDescent="0.2">
      <c r="A45" s="161"/>
      <c r="B45" s="316"/>
      <c r="C45" s="316"/>
      <c r="D45" s="316"/>
      <c r="E45" s="316"/>
      <c r="F45" s="316"/>
      <c r="G45" s="316"/>
      <c r="H45" s="1" t="s">
        <v>2</v>
      </c>
    </row>
    <row r="46" spans="1:8" x14ac:dyDescent="0.2">
      <c r="B46" s="311"/>
      <c r="C46" s="311"/>
      <c r="D46" s="311"/>
      <c r="E46" s="311"/>
      <c r="F46" s="311"/>
      <c r="G46" s="311"/>
    </row>
    <row r="47" spans="1:8" x14ac:dyDescent="0.2">
      <c r="B47" s="311"/>
      <c r="C47" s="311"/>
      <c r="D47" s="311"/>
      <c r="E47" s="311"/>
      <c r="F47" s="311"/>
      <c r="G47" s="311"/>
    </row>
    <row r="48" spans="1:8" x14ac:dyDescent="0.2">
      <c r="B48" s="311"/>
      <c r="C48" s="311"/>
      <c r="D48" s="311"/>
      <c r="E48" s="311"/>
      <c r="F48" s="311"/>
      <c r="G48" s="311"/>
    </row>
    <row r="49" spans="2:7" x14ac:dyDescent="0.2">
      <c r="B49" s="311"/>
      <c r="C49" s="311"/>
      <c r="D49" s="311"/>
      <c r="E49" s="311"/>
      <c r="F49" s="311"/>
      <c r="G49" s="311"/>
    </row>
    <row r="50" spans="2:7" x14ac:dyDescent="0.2">
      <c r="B50" s="311"/>
      <c r="C50" s="311"/>
      <c r="D50" s="311"/>
      <c r="E50" s="311"/>
      <c r="F50" s="311"/>
      <c r="G50" s="311"/>
    </row>
    <row r="51" spans="2:7" x14ac:dyDescent="0.2">
      <c r="B51" s="311"/>
      <c r="C51" s="311"/>
      <c r="D51" s="311"/>
      <c r="E51" s="311"/>
      <c r="F51" s="311"/>
      <c r="G51" s="311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8"/>
  <sheetViews>
    <sheetView topLeftCell="A13" workbookViewId="0">
      <selection activeCell="G29" sqref="G29:G36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2" t="s">
        <v>3</v>
      </c>
      <c r="B1" s="323"/>
      <c r="C1" s="162" t="s">
        <v>99</v>
      </c>
      <c r="D1" s="163"/>
      <c r="E1" s="164"/>
      <c r="F1" s="163"/>
      <c r="G1" s="269" t="s">
        <v>73</v>
      </c>
      <c r="H1" s="270" t="s">
        <v>104</v>
      </c>
      <c r="I1" s="271"/>
    </row>
    <row r="2" spans="1:9" ht="13.5" thickBot="1" x14ac:dyDescent="0.25">
      <c r="A2" s="324" t="s">
        <v>74</v>
      </c>
      <c r="B2" s="325"/>
      <c r="C2" s="165" t="s">
        <v>102</v>
      </c>
      <c r="D2" s="166"/>
      <c r="E2" s="167"/>
      <c r="F2" s="166"/>
      <c r="G2" s="326" t="s">
        <v>105</v>
      </c>
      <c r="H2" s="327"/>
      <c r="I2" s="328"/>
    </row>
    <row r="3" spans="1:9" ht="13.5" thickTop="1" x14ac:dyDescent="0.2">
      <c r="F3" s="103"/>
    </row>
    <row r="4" spans="1:9" ht="19.5" customHeight="1" x14ac:dyDescent="0.25">
      <c r="A4" s="168" t="s">
        <v>75</v>
      </c>
      <c r="B4" s="169"/>
      <c r="C4" s="169"/>
      <c r="D4" s="169"/>
      <c r="E4" s="170"/>
      <c r="F4" s="169"/>
      <c r="G4" s="169"/>
      <c r="H4" s="169"/>
      <c r="I4" s="169"/>
    </row>
    <row r="5" spans="1:9" ht="13.5" thickBot="1" x14ac:dyDescent="0.25"/>
    <row r="6" spans="1:9" s="103" customFormat="1" ht="13.5" thickBot="1" x14ac:dyDescent="0.25">
      <c r="A6" s="171"/>
      <c r="B6" s="172" t="s">
        <v>76</v>
      </c>
      <c r="C6" s="172"/>
      <c r="D6" s="173"/>
      <c r="E6" s="174" t="s">
        <v>24</v>
      </c>
      <c r="F6" s="175" t="s">
        <v>25</v>
      </c>
      <c r="G6" s="175" t="s">
        <v>26</v>
      </c>
      <c r="H6" s="175" t="s">
        <v>27</v>
      </c>
      <c r="I6" s="176" t="s">
        <v>28</v>
      </c>
    </row>
    <row r="7" spans="1:9" s="103" customFormat="1" x14ac:dyDescent="0.2">
      <c r="A7" s="264" t="str">
        <f>'01 RO 01 Pol'!B7</f>
        <v>3</v>
      </c>
      <c r="B7" s="51" t="str">
        <f>'01 RO 01 Pol'!C7</f>
        <v>Svislé a kompletní konstrukce</v>
      </c>
      <c r="D7" s="177"/>
      <c r="E7" s="265">
        <f>'01 RO 01 Pol'!BA10</f>
        <v>0</v>
      </c>
      <c r="F7" s="266">
        <f>'01 RO 01 Pol'!BB10</f>
        <v>0</v>
      </c>
      <c r="G7" s="266">
        <f>'01 RO 01 Pol'!BC10</f>
        <v>0</v>
      </c>
      <c r="H7" s="266">
        <f>'01 RO 01 Pol'!BD10</f>
        <v>0</v>
      </c>
      <c r="I7" s="267">
        <f>'01 RO 01 Pol'!BE10</f>
        <v>0</v>
      </c>
    </row>
    <row r="8" spans="1:9" s="103" customFormat="1" x14ac:dyDescent="0.2">
      <c r="A8" s="264" t="str">
        <f>'01 RO 01 Pol'!B11</f>
        <v>4</v>
      </c>
      <c r="B8" s="51" t="str">
        <f>'01 RO 01 Pol'!C11</f>
        <v>Vodorovné konstrukce</v>
      </c>
      <c r="D8" s="177"/>
      <c r="E8" s="265">
        <f>'01 RO 01 Pol'!BA14</f>
        <v>0</v>
      </c>
      <c r="F8" s="266">
        <f>'01 RO 01 Pol'!BB14</f>
        <v>0</v>
      </c>
      <c r="G8" s="266">
        <f>'01 RO 01 Pol'!BC14</f>
        <v>0</v>
      </c>
      <c r="H8" s="266">
        <f>'01 RO 01 Pol'!BD14</f>
        <v>0</v>
      </c>
      <c r="I8" s="267">
        <f>'01 RO 01 Pol'!BE14</f>
        <v>0</v>
      </c>
    </row>
    <row r="9" spans="1:9" s="103" customFormat="1" x14ac:dyDescent="0.2">
      <c r="A9" s="264" t="str">
        <f>'01 RO 01 Pol'!B15</f>
        <v>61</v>
      </c>
      <c r="B9" s="51" t="str">
        <f>'01 RO 01 Pol'!C15</f>
        <v>Upravy povrchů vnitřní</v>
      </c>
      <c r="D9" s="177"/>
      <c r="E9" s="265">
        <f>'01 RO 01 Pol'!BA20</f>
        <v>0</v>
      </c>
      <c r="F9" s="266">
        <f>'01 RO 01 Pol'!BB20</f>
        <v>0</v>
      </c>
      <c r="G9" s="266">
        <f>'01 RO 01 Pol'!BC20</f>
        <v>0</v>
      </c>
      <c r="H9" s="266">
        <f>'01 RO 01 Pol'!BD20</f>
        <v>0</v>
      </c>
      <c r="I9" s="267">
        <f>'01 RO 01 Pol'!BE20</f>
        <v>0</v>
      </c>
    </row>
    <row r="10" spans="1:9" s="103" customFormat="1" x14ac:dyDescent="0.2">
      <c r="A10" s="264" t="str">
        <f>'01 RO 01 Pol'!B21</f>
        <v>62</v>
      </c>
      <c r="B10" s="51" t="str">
        <f>'01 RO 01 Pol'!C21</f>
        <v>Úpravy povrchů vnější</v>
      </c>
      <c r="D10" s="177"/>
      <c r="E10" s="265">
        <f>'01 RO 01 Pol'!BA114</f>
        <v>0</v>
      </c>
      <c r="F10" s="266">
        <f>'01 RO 01 Pol'!BB114</f>
        <v>0</v>
      </c>
      <c r="G10" s="266">
        <f>'01 RO 01 Pol'!BC114</f>
        <v>0</v>
      </c>
      <c r="H10" s="266">
        <f>'01 RO 01 Pol'!BD114</f>
        <v>0</v>
      </c>
      <c r="I10" s="267">
        <f>'01 RO 01 Pol'!BE114</f>
        <v>0</v>
      </c>
    </row>
    <row r="11" spans="1:9" s="103" customFormat="1" x14ac:dyDescent="0.2">
      <c r="A11" s="264" t="str">
        <f>'01 RO 01 Pol'!B115</f>
        <v>9</v>
      </c>
      <c r="B11" s="51" t="str">
        <f>'01 RO 01 Pol'!C115</f>
        <v>Ostatní konstrukce, bourání</v>
      </c>
      <c r="D11" s="177"/>
      <c r="E11" s="265">
        <f>'01 RO 01 Pol'!BA147</f>
        <v>0</v>
      </c>
      <c r="F11" s="266">
        <f>'01 RO 01 Pol'!BB147</f>
        <v>0</v>
      </c>
      <c r="G11" s="266">
        <f>'01 RO 01 Pol'!BC147</f>
        <v>0</v>
      </c>
      <c r="H11" s="266">
        <f>'01 RO 01 Pol'!BD147</f>
        <v>0</v>
      </c>
      <c r="I11" s="267">
        <f>'01 RO 01 Pol'!BE147</f>
        <v>0</v>
      </c>
    </row>
    <row r="12" spans="1:9" s="103" customFormat="1" x14ac:dyDescent="0.2">
      <c r="A12" s="264" t="str">
        <f>'01 RO 01 Pol'!B148</f>
        <v>94</v>
      </c>
      <c r="B12" s="51" t="str">
        <f>'01 RO 01 Pol'!C148</f>
        <v>Lešení a stavební výtahy</v>
      </c>
      <c r="D12" s="177"/>
      <c r="E12" s="265">
        <f>'01 RO 01 Pol'!BA165</f>
        <v>0</v>
      </c>
      <c r="F12" s="266">
        <f>'01 RO 01 Pol'!BB165</f>
        <v>0</v>
      </c>
      <c r="G12" s="266">
        <f>'01 RO 01 Pol'!BC165</f>
        <v>0</v>
      </c>
      <c r="H12" s="266">
        <f>'01 RO 01 Pol'!BD165</f>
        <v>0</v>
      </c>
      <c r="I12" s="267">
        <f>'01 RO 01 Pol'!BE165</f>
        <v>0</v>
      </c>
    </row>
    <row r="13" spans="1:9" s="103" customFormat="1" x14ac:dyDescent="0.2">
      <c r="A13" s="264" t="str">
        <f>'01 RO 01 Pol'!B166</f>
        <v>96</v>
      </c>
      <c r="B13" s="51" t="str">
        <f>'01 RO 01 Pol'!C166</f>
        <v>Bourání konstrukcí</v>
      </c>
      <c r="D13" s="177"/>
      <c r="E13" s="265">
        <f>'01 RO 01 Pol'!BA186</f>
        <v>0</v>
      </c>
      <c r="F13" s="266">
        <f>'01 RO 01 Pol'!BB186</f>
        <v>0</v>
      </c>
      <c r="G13" s="266">
        <f>'01 RO 01 Pol'!BC186</f>
        <v>0</v>
      </c>
      <c r="H13" s="266">
        <f>'01 RO 01 Pol'!BD186</f>
        <v>0</v>
      </c>
      <c r="I13" s="267">
        <f>'01 RO 01 Pol'!BE186</f>
        <v>0</v>
      </c>
    </row>
    <row r="14" spans="1:9" s="103" customFormat="1" x14ac:dyDescent="0.2">
      <c r="A14" s="264" t="str">
        <f>'01 RO 01 Pol'!B187</f>
        <v>99</v>
      </c>
      <c r="B14" s="51" t="str">
        <f>'01 RO 01 Pol'!C187</f>
        <v>Staveništní přesun hmot</v>
      </c>
      <c r="D14" s="177"/>
      <c r="E14" s="265">
        <f>'01 RO 01 Pol'!BA189</f>
        <v>0</v>
      </c>
      <c r="F14" s="266">
        <f>'01 RO 01 Pol'!BB189</f>
        <v>0</v>
      </c>
      <c r="G14" s="266">
        <f>'01 RO 01 Pol'!BC189</f>
        <v>0</v>
      </c>
      <c r="H14" s="266">
        <f>'01 RO 01 Pol'!BD189</f>
        <v>0</v>
      </c>
      <c r="I14" s="267">
        <f>'01 RO 01 Pol'!BE189</f>
        <v>0</v>
      </c>
    </row>
    <row r="15" spans="1:9" s="103" customFormat="1" x14ac:dyDescent="0.2">
      <c r="A15" s="264" t="str">
        <f>'01 RO 01 Pol'!B190</f>
        <v>721</v>
      </c>
      <c r="B15" s="51" t="str">
        <f>'01 RO 01 Pol'!C190</f>
        <v>Kanalizace</v>
      </c>
      <c r="D15" s="177"/>
      <c r="E15" s="265">
        <f>'01 RO 01 Pol'!BA196</f>
        <v>0</v>
      </c>
      <c r="F15" s="266">
        <f>'01 RO 01 Pol'!BB196</f>
        <v>0</v>
      </c>
      <c r="G15" s="266">
        <f>'01 RO 01 Pol'!BC196</f>
        <v>0</v>
      </c>
      <c r="H15" s="266">
        <f>'01 RO 01 Pol'!BD196</f>
        <v>0</v>
      </c>
      <c r="I15" s="267">
        <f>'01 RO 01 Pol'!BE196</f>
        <v>0</v>
      </c>
    </row>
    <row r="16" spans="1:9" s="103" customFormat="1" x14ac:dyDescent="0.2">
      <c r="A16" s="264" t="str">
        <f>'01 RO 01 Pol'!B197</f>
        <v>722</v>
      </c>
      <c r="B16" s="51" t="str">
        <f>'01 RO 01 Pol'!C197</f>
        <v>Vnitřní vodovod</v>
      </c>
      <c r="D16" s="177"/>
      <c r="E16" s="265">
        <f>'01 RO 01 Pol'!BA200</f>
        <v>0</v>
      </c>
      <c r="F16" s="266">
        <f>'01 RO 01 Pol'!BB200</f>
        <v>0</v>
      </c>
      <c r="G16" s="266">
        <f>'01 RO 01 Pol'!BC200</f>
        <v>0</v>
      </c>
      <c r="H16" s="266">
        <f>'01 RO 01 Pol'!BD200</f>
        <v>0</v>
      </c>
      <c r="I16" s="267">
        <f>'01 RO 01 Pol'!BE200</f>
        <v>0</v>
      </c>
    </row>
    <row r="17" spans="1:57" s="103" customFormat="1" x14ac:dyDescent="0.2">
      <c r="A17" s="264" t="str">
        <f>'01 RO 01 Pol'!B201</f>
        <v>723</v>
      </c>
      <c r="B17" s="51" t="str">
        <f>'01 RO 01 Pol'!C201</f>
        <v>Vnitřní plynovod</v>
      </c>
      <c r="D17" s="177"/>
      <c r="E17" s="265">
        <f>'01 RO 01 Pol'!BA205</f>
        <v>0</v>
      </c>
      <c r="F17" s="266">
        <f>'01 RO 01 Pol'!BB205</f>
        <v>0</v>
      </c>
      <c r="G17" s="266">
        <f>'01 RO 01 Pol'!BC205</f>
        <v>0</v>
      </c>
      <c r="H17" s="266">
        <f>'01 RO 01 Pol'!BD205</f>
        <v>0</v>
      </c>
      <c r="I17" s="267">
        <f>'01 RO 01 Pol'!BE205</f>
        <v>0</v>
      </c>
    </row>
    <row r="18" spans="1:57" s="103" customFormat="1" x14ac:dyDescent="0.2">
      <c r="A18" s="264" t="str">
        <f>'01 RO 01 Pol'!B206</f>
        <v>764</v>
      </c>
      <c r="B18" s="51" t="str">
        <f>'01 RO 01 Pol'!C206</f>
        <v>Konstrukce klempířské</v>
      </c>
      <c r="D18" s="177"/>
      <c r="E18" s="265">
        <f>'01 RO 01 Pol'!BA244</f>
        <v>0</v>
      </c>
      <c r="F18" s="266">
        <f>'01 RO 01 Pol'!BB244</f>
        <v>0</v>
      </c>
      <c r="G18" s="266">
        <f>'01 RO 01 Pol'!BC244</f>
        <v>0</v>
      </c>
      <c r="H18" s="266">
        <f>'01 RO 01 Pol'!BD244</f>
        <v>0</v>
      </c>
      <c r="I18" s="267">
        <f>'01 RO 01 Pol'!BE244</f>
        <v>0</v>
      </c>
    </row>
    <row r="19" spans="1:57" s="103" customFormat="1" x14ac:dyDescent="0.2">
      <c r="A19" s="264" t="str">
        <f>'01 RO 01 Pol'!B245</f>
        <v>765</v>
      </c>
      <c r="B19" s="51" t="str">
        <f>'01 RO 01 Pol'!C245</f>
        <v>Krytiny tvrdé</v>
      </c>
      <c r="D19" s="177"/>
      <c r="E19" s="265">
        <f>'01 RO 01 Pol'!BA249</f>
        <v>0</v>
      </c>
      <c r="F19" s="266">
        <f>'01 RO 01 Pol'!BB249</f>
        <v>0</v>
      </c>
      <c r="G19" s="266">
        <f>'01 RO 01 Pol'!BC249</f>
        <v>0</v>
      </c>
      <c r="H19" s="266">
        <f>'01 RO 01 Pol'!BD249</f>
        <v>0</v>
      </c>
      <c r="I19" s="267">
        <f>'01 RO 01 Pol'!BE249</f>
        <v>0</v>
      </c>
    </row>
    <row r="20" spans="1:57" s="103" customFormat="1" x14ac:dyDescent="0.2">
      <c r="A20" s="264" t="str">
        <f>'01 RO 01 Pol'!B250</f>
        <v>766</v>
      </c>
      <c r="B20" s="51" t="str">
        <f>'01 RO 01 Pol'!C250</f>
        <v>Konstrukce truhlářské</v>
      </c>
      <c r="D20" s="177"/>
      <c r="E20" s="265">
        <f>'01 RO 01 Pol'!BA259</f>
        <v>0</v>
      </c>
      <c r="F20" s="266">
        <f>'01 RO 01 Pol'!BB259</f>
        <v>0</v>
      </c>
      <c r="G20" s="266">
        <f>'01 RO 01 Pol'!BC259</f>
        <v>0</v>
      </c>
      <c r="H20" s="266">
        <f>'01 RO 01 Pol'!BD259</f>
        <v>0</v>
      </c>
      <c r="I20" s="267">
        <f>'01 RO 01 Pol'!BE259</f>
        <v>0</v>
      </c>
    </row>
    <row r="21" spans="1:57" s="103" customFormat="1" x14ac:dyDescent="0.2">
      <c r="A21" s="264" t="str">
        <f>'01 RO 01 Pol'!B260</f>
        <v>767</v>
      </c>
      <c r="B21" s="51" t="str">
        <f>'01 RO 01 Pol'!C260</f>
        <v>Konstrukce zámečnické</v>
      </c>
      <c r="D21" s="177"/>
      <c r="E21" s="265">
        <f>'01 RO 01 Pol'!BA289</f>
        <v>0</v>
      </c>
      <c r="F21" s="266">
        <f>'01 RO 01 Pol'!BB289</f>
        <v>0</v>
      </c>
      <c r="G21" s="266">
        <f>'01 RO 01 Pol'!BC289</f>
        <v>0</v>
      </c>
      <c r="H21" s="266">
        <f>'01 RO 01 Pol'!BD289</f>
        <v>0</v>
      </c>
      <c r="I21" s="267">
        <f>'01 RO 01 Pol'!BE289</f>
        <v>0</v>
      </c>
    </row>
    <row r="22" spans="1:57" s="103" customFormat="1" x14ac:dyDescent="0.2">
      <c r="A22" s="264" t="str">
        <f>'01 RO 01 Pol'!B290</f>
        <v>M21</v>
      </c>
      <c r="B22" s="51" t="str">
        <f>'01 RO 01 Pol'!C290</f>
        <v>Elektromontáže</v>
      </c>
      <c r="D22" s="177"/>
      <c r="E22" s="265">
        <f>'01 RO 01 Pol'!BA338</f>
        <v>0</v>
      </c>
      <c r="F22" s="266">
        <f>'01 RO 01 Pol'!BB338</f>
        <v>0</v>
      </c>
      <c r="G22" s="266">
        <f>'01 RO 01 Pol'!BC338</f>
        <v>0</v>
      </c>
      <c r="H22" s="266">
        <f>'01 RO 01 Pol'!BD338</f>
        <v>0</v>
      </c>
      <c r="I22" s="267">
        <f>'01 RO 01 Pol'!BE338</f>
        <v>0</v>
      </c>
    </row>
    <row r="23" spans="1:57" s="103" customFormat="1" ht="13.5" thickBot="1" x14ac:dyDescent="0.25">
      <c r="A23" s="264" t="str">
        <f>'01 RO 01 Pol'!B339</f>
        <v>D96</v>
      </c>
      <c r="B23" s="51" t="str">
        <f>'01 RO 01 Pol'!C339</f>
        <v>Přesuny suti a vybouraných hmot</v>
      </c>
      <c r="D23" s="177"/>
      <c r="E23" s="265">
        <f>'01 RO 01 Pol'!BA349</f>
        <v>0</v>
      </c>
      <c r="F23" s="266">
        <f>'01 RO 01 Pol'!BB349</f>
        <v>0</v>
      </c>
      <c r="G23" s="266">
        <f>'01 RO 01 Pol'!BC349</f>
        <v>0</v>
      </c>
      <c r="H23" s="266">
        <f>'01 RO 01 Pol'!BD349</f>
        <v>0</v>
      </c>
      <c r="I23" s="267">
        <f>'01 RO 01 Pol'!BE349</f>
        <v>0</v>
      </c>
    </row>
    <row r="24" spans="1:57" s="13" customFormat="1" ht="13.5" thickBot="1" x14ac:dyDescent="0.25">
      <c r="A24" s="178"/>
      <c r="B24" s="179" t="s">
        <v>77</v>
      </c>
      <c r="C24" s="179"/>
      <c r="D24" s="180"/>
      <c r="E24" s="181">
        <f>SUM(E7:E23)</f>
        <v>0</v>
      </c>
      <c r="F24" s="182">
        <f>SUM(F7:F23)</f>
        <v>0</v>
      </c>
      <c r="G24" s="182">
        <f>SUM(G7:G23)</f>
        <v>0</v>
      </c>
      <c r="H24" s="182">
        <f>SUM(H7:H23)</f>
        <v>0</v>
      </c>
      <c r="I24" s="183">
        <f>SUM(I7:I23)</f>
        <v>0</v>
      </c>
    </row>
    <row r="25" spans="1:57" x14ac:dyDescent="0.2">
      <c r="A25" s="103"/>
      <c r="B25" s="103"/>
      <c r="C25" s="103"/>
      <c r="D25" s="103"/>
      <c r="E25" s="103"/>
      <c r="F25" s="103"/>
      <c r="G25" s="103"/>
      <c r="H25" s="103"/>
      <c r="I25" s="103"/>
    </row>
    <row r="26" spans="1:57" ht="19.5" customHeight="1" x14ac:dyDescent="0.25">
      <c r="A26" s="169" t="s">
        <v>78</v>
      </c>
      <c r="B26" s="169"/>
      <c r="C26" s="169"/>
      <c r="D26" s="169"/>
      <c r="E26" s="169"/>
      <c r="F26" s="169"/>
      <c r="G26" s="184"/>
      <c r="H26" s="169"/>
      <c r="I26" s="169"/>
      <c r="BA26" s="109"/>
      <c r="BB26" s="109"/>
      <c r="BC26" s="109"/>
      <c r="BD26" s="109"/>
      <c r="BE26" s="109"/>
    </row>
    <row r="27" spans="1:57" ht="13.5" thickBot="1" x14ac:dyDescent="0.25"/>
    <row r="28" spans="1:57" x14ac:dyDescent="0.2">
      <c r="A28" s="138" t="s">
        <v>79</v>
      </c>
      <c r="B28" s="139"/>
      <c r="C28" s="139"/>
      <c r="D28" s="185"/>
      <c r="E28" s="186" t="s">
        <v>80</v>
      </c>
      <c r="F28" s="187" t="s">
        <v>13</v>
      </c>
      <c r="G28" s="188" t="s">
        <v>81</v>
      </c>
      <c r="H28" s="189"/>
      <c r="I28" s="190" t="s">
        <v>80</v>
      </c>
    </row>
    <row r="29" spans="1:57" x14ac:dyDescent="0.2">
      <c r="A29" s="132" t="s">
        <v>600</v>
      </c>
      <c r="B29" s="123"/>
      <c r="C29" s="123"/>
      <c r="D29" s="191"/>
      <c r="E29" s="192">
        <v>0</v>
      </c>
      <c r="F29" s="193">
        <v>0</v>
      </c>
      <c r="G29" s="194"/>
      <c r="H29" s="195"/>
      <c r="I29" s="196">
        <f t="shared" ref="I29:I36" si="0">E29+F29*G29/100</f>
        <v>0</v>
      </c>
      <c r="BA29" s="1">
        <v>0</v>
      </c>
    </row>
    <row r="30" spans="1:57" x14ac:dyDescent="0.2">
      <c r="A30" s="132" t="s">
        <v>601</v>
      </c>
      <c r="B30" s="123"/>
      <c r="C30" s="123"/>
      <c r="D30" s="191"/>
      <c r="E30" s="192">
        <v>0</v>
      </c>
      <c r="F30" s="193">
        <v>0</v>
      </c>
      <c r="G30" s="194"/>
      <c r="H30" s="195"/>
      <c r="I30" s="196">
        <f t="shared" si="0"/>
        <v>0</v>
      </c>
      <c r="BA30" s="1">
        <v>0</v>
      </c>
    </row>
    <row r="31" spans="1:57" x14ac:dyDescent="0.2">
      <c r="A31" s="132" t="s">
        <v>602</v>
      </c>
      <c r="B31" s="123"/>
      <c r="C31" s="123"/>
      <c r="D31" s="191"/>
      <c r="E31" s="192">
        <v>0</v>
      </c>
      <c r="F31" s="193">
        <v>0</v>
      </c>
      <c r="G31" s="194"/>
      <c r="H31" s="195"/>
      <c r="I31" s="196">
        <f t="shared" si="0"/>
        <v>0</v>
      </c>
      <c r="BA31" s="1">
        <v>0</v>
      </c>
    </row>
    <row r="32" spans="1:57" x14ac:dyDescent="0.2">
      <c r="A32" s="132" t="s">
        <v>603</v>
      </c>
      <c r="B32" s="123"/>
      <c r="C32" s="123"/>
      <c r="D32" s="191"/>
      <c r="E32" s="192">
        <v>0</v>
      </c>
      <c r="F32" s="193">
        <v>0</v>
      </c>
      <c r="G32" s="194"/>
      <c r="H32" s="195"/>
      <c r="I32" s="196">
        <f t="shared" si="0"/>
        <v>0</v>
      </c>
      <c r="BA32" s="1">
        <v>0</v>
      </c>
    </row>
    <row r="33" spans="1:53" x14ac:dyDescent="0.2">
      <c r="A33" s="132" t="s">
        <v>604</v>
      </c>
      <c r="B33" s="123"/>
      <c r="C33" s="123"/>
      <c r="D33" s="191"/>
      <c r="E33" s="192">
        <v>0</v>
      </c>
      <c r="F33" s="193">
        <v>0</v>
      </c>
      <c r="G33" s="194"/>
      <c r="H33" s="195"/>
      <c r="I33" s="196">
        <f t="shared" si="0"/>
        <v>0</v>
      </c>
      <c r="BA33" s="1">
        <v>1</v>
      </c>
    </row>
    <row r="34" spans="1:53" x14ac:dyDescent="0.2">
      <c r="A34" s="132" t="s">
        <v>605</v>
      </c>
      <c r="B34" s="123"/>
      <c r="C34" s="123"/>
      <c r="D34" s="191"/>
      <c r="E34" s="192">
        <v>0</v>
      </c>
      <c r="F34" s="193">
        <v>0</v>
      </c>
      <c r="G34" s="194"/>
      <c r="H34" s="195"/>
      <c r="I34" s="196">
        <f t="shared" si="0"/>
        <v>0</v>
      </c>
      <c r="BA34" s="1">
        <v>1</v>
      </c>
    </row>
    <row r="35" spans="1:53" x14ac:dyDescent="0.2">
      <c r="A35" s="132" t="s">
        <v>606</v>
      </c>
      <c r="B35" s="123"/>
      <c r="C35" s="123"/>
      <c r="D35" s="191"/>
      <c r="E35" s="192">
        <v>0</v>
      </c>
      <c r="F35" s="193">
        <v>0</v>
      </c>
      <c r="G35" s="194"/>
      <c r="H35" s="195"/>
      <c r="I35" s="196">
        <f t="shared" si="0"/>
        <v>0</v>
      </c>
      <c r="BA35" s="1">
        <v>2</v>
      </c>
    </row>
    <row r="36" spans="1:53" x14ac:dyDescent="0.2">
      <c r="A36" s="132" t="s">
        <v>607</v>
      </c>
      <c r="B36" s="123"/>
      <c r="C36" s="123"/>
      <c r="D36" s="191"/>
      <c r="E36" s="192">
        <v>0</v>
      </c>
      <c r="F36" s="193">
        <v>0</v>
      </c>
      <c r="G36" s="194"/>
      <c r="H36" s="195"/>
      <c r="I36" s="196">
        <f t="shared" si="0"/>
        <v>0</v>
      </c>
      <c r="BA36" s="1">
        <v>2</v>
      </c>
    </row>
    <row r="37" spans="1:53" ht="13.5" thickBot="1" x14ac:dyDescent="0.25">
      <c r="A37" s="197"/>
      <c r="B37" s="198" t="s">
        <v>82</v>
      </c>
      <c r="C37" s="199"/>
      <c r="D37" s="200"/>
      <c r="E37" s="201"/>
      <c r="F37" s="202"/>
      <c r="G37" s="202"/>
      <c r="H37" s="329">
        <f>SUM(I29:I36)</f>
        <v>0</v>
      </c>
      <c r="I37" s="330"/>
    </row>
    <row r="39" spans="1:53" x14ac:dyDescent="0.2">
      <c r="B39" s="13"/>
      <c r="F39" s="203"/>
      <c r="G39" s="204"/>
      <c r="H39" s="204"/>
      <c r="I39" s="37"/>
    </row>
    <row r="40" spans="1:53" x14ac:dyDescent="0.2">
      <c r="F40" s="203"/>
      <c r="G40" s="204"/>
      <c r="H40" s="204"/>
      <c r="I40" s="37"/>
    </row>
    <row r="41" spans="1:53" x14ac:dyDescent="0.2">
      <c r="F41" s="203"/>
      <c r="G41" s="204"/>
      <c r="H41" s="204"/>
      <c r="I41" s="37"/>
    </row>
    <row r="42" spans="1:53" x14ac:dyDescent="0.2">
      <c r="F42" s="203"/>
      <c r="G42" s="204"/>
      <c r="H42" s="204"/>
      <c r="I42" s="37"/>
    </row>
    <row r="43" spans="1:53" x14ac:dyDescent="0.2">
      <c r="F43" s="203"/>
      <c r="G43" s="204"/>
      <c r="H43" s="204"/>
      <c r="I43" s="37"/>
    </row>
    <row r="44" spans="1:53" x14ac:dyDescent="0.2">
      <c r="F44" s="203"/>
      <c r="G44" s="204"/>
      <c r="H44" s="204"/>
      <c r="I44" s="37"/>
    </row>
    <row r="45" spans="1:53" x14ac:dyDescent="0.2">
      <c r="F45" s="203"/>
      <c r="G45" s="204"/>
      <c r="H45" s="204"/>
      <c r="I45" s="37"/>
    </row>
    <row r="46" spans="1:53" x14ac:dyDescent="0.2">
      <c r="F46" s="203"/>
      <c r="G46" s="204"/>
      <c r="H46" s="204"/>
      <c r="I46" s="37"/>
    </row>
    <row r="47" spans="1:53" x14ac:dyDescent="0.2">
      <c r="F47" s="203"/>
      <c r="G47" s="204"/>
      <c r="H47" s="204"/>
      <c r="I47" s="37"/>
    </row>
    <row r="48" spans="1:53" x14ac:dyDescent="0.2">
      <c r="F48" s="203"/>
      <c r="G48" s="204"/>
      <c r="H48" s="204"/>
      <c r="I48" s="37"/>
    </row>
    <row r="49" spans="6:9" x14ac:dyDescent="0.2">
      <c r="F49" s="203"/>
      <c r="G49" s="204"/>
      <c r="H49" s="204"/>
      <c r="I49" s="37"/>
    </row>
    <row r="50" spans="6:9" x14ac:dyDescent="0.2">
      <c r="F50" s="203"/>
      <c r="G50" s="204"/>
      <c r="H50" s="204"/>
      <c r="I50" s="37"/>
    </row>
    <row r="51" spans="6:9" x14ac:dyDescent="0.2">
      <c r="F51" s="203"/>
      <c r="G51" s="204"/>
      <c r="H51" s="204"/>
      <c r="I51" s="37"/>
    </row>
    <row r="52" spans="6:9" x14ac:dyDescent="0.2">
      <c r="F52" s="203"/>
      <c r="G52" s="204"/>
      <c r="H52" s="204"/>
      <c r="I52" s="37"/>
    </row>
    <row r="53" spans="6:9" x14ac:dyDescent="0.2">
      <c r="F53" s="203"/>
      <c r="G53" s="204"/>
      <c r="H53" s="204"/>
      <c r="I53" s="37"/>
    </row>
    <row r="54" spans="6:9" x14ac:dyDescent="0.2">
      <c r="F54" s="203"/>
      <c r="G54" s="204"/>
      <c r="H54" s="204"/>
      <c r="I54" s="37"/>
    </row>
    <row r="55" spans="6:9" x14ac:dyDescent="0.2">
      <c r="F55" s="203"/>
      <c r="G55" s="204"/>
      <c r="H55" s="204"/>
      <c r="I55" s="37"/>
    </row>
    <row r="56" spans="6:9" x14ac:dyDescent="0.2">
      <c r="F56" s="203"/>
      <c r="G56" s="204"/>
      <c r="H56" s="204"/>
      <c r="I56" s="37"/>
    </row>
    <row r="57" spans="6:9" x14ac:dyDescent="0.2">
      <c r="F57" s="203"/>
      <c r="G57" s="204"/>
      <c r="H57" s="204"/>
      <c r="I57" s="37"/>
    </row>
    <row r="58" spans="6:9" x14ac:dyDescent="0.2">
      <c r="F58" s="203"/>
      <c r="G58" s="204"/>
      <c r="H58" s="204"/>
      <c r="I58" s="37"/>
    </row>
    <row r="59" spans="6:9" x14ac:dyDescent="0.2">
      <c r="F59" s="203"/>
      <c r="G59" s="204"/>
      <c r="H59" s="204"/>
      <c r="I59" s="37"/>
    </row>
    <row r="60" spans="6:9" x14ac:dyDescent="0.2">
      <c r="F60" s="203"/>
      <c r="G60" s="204"/>
      <c r="H60" s="204"/>
      <c r="I60" s="37"/>
    </row>
    <row r="61" spans="6:9" x14ac:dyDescent="0.2">
      <c r="F61" s="203"/>
      <c r="G61" s="204"/>
      <c r="H61" s="204"/>
      <c r="I61" s="37"/>
    </row>
    <row r="62" spans="6:9" x14ac:dyDescent="0.2">
      <c r="F62" s="203"/>
      <c r="G62" s="204"/>
      <c r="H62" s="204"/>
      <c r="I62" s="37"/>
    </row>
    <row r="63" spans="6:9" x14ac:dyDescent="0.2">
      <c r="F63" s="203"/>
      <c r="G63" s="204"/>
      <c r="H63" s="204"/>
      <c r="I63" s="37"/>
    </row>
    <row r="64" spans="6:9" x14ac:dyDescent="0.2">
      <c r="F64" s="203"/>
      <c r="G64" s="204"/>
      <c r="H64" s="204"/>
      <c r="I64" s="37"/>
    </row>
    <row r="65" spans="6:9" x14ac:dyDescent="0.2">
      <c r="F65" s="203"/>
      <c r="G65" s="204"/>
      <c r="H65" s="204"/>
      <c r="I65" s="37"/>
    </row>
    <row r="66" spans="6:9" x14ac:dyDescent="0.2">
      <c r="F66" s="203"/>
      <c r="G66" s="204"/>
      <c r="H66" s="204"/>
      <c r="I66" s="37"/>
    </row>
    <row r="67" spans="6:9" x14ac:dyDescent="0.2">
      <c r="F67" s="203"/>
      <c r="G67" s="204"/>
      <c r="H67" s="204"/>
      <c r="I67" s="37"/>
    </row>
    <row r="68" spans="6:9" x14ac:dyDescent="0.2">
      <c r="F68" s="203"/>
      <c r="G68" s="204"/>
      <c r="H68" s="204"/>
      <c r="I68" s="37"/>
    </row>
    <row r="69" spans="6:9" x14ac:dyDescent="0.2">
      <c r="F69" s="203"/>
      <c r="G69" s="204"/>
      <c r="H69" s="204"/>
      <c r="I69" s="37"/>
    </row>
    <row r="70" spans="6:9" x14ac:dyDescent="0.2">
      <c r="F70" s="203"/>
      <c r="G70" s="204"/>
      <c r="H70" s="204"/>
      <c r="I70" s="37"/>
    </row>
    <row r="71" spans="6:9" x14ac:dyDescent="0.2">
      <c r="F71" s="203"/>
      <c r="G71" s="204"/>
      <c r="H71" s="204"/>
      <c r="I71" s="37"/>
    </row>
    <row r="72" spans="6:9" x14ac:dyDescent="0.2">
      <c r="F72" s="203"/>
      <c r="G72" s="204"/>
      <c r="H72" s="204"/>
      <c r="I72" s="37"/>
    </row>
    <row r="73" spans="6:9" x14ac:dyDescent="0.2">
      <c r="F73" s="203"/>
      <c r="G73" s="204"/>
      <c r="H73" s="204"/>
      <c r="I73" s="37"/>
    </row>
    <row r="74" spans="6:9" x14ac:dyDescent="0.2">
      <c r="F74" s="203"/>
      <c r="G74" s="204"/>
      <c r="H74" s="204"/>
      <c r="I74" s="37"/>
    </row>
    <row r="75" spans="6:9" x14ac:dyDescent="0.2">
      <c r="F75" s="203"/>
      <c r="G75" s="204"/>
      <c r="H75" s="204"/>
      <c r="I75" s="37"/>
    </row>
    <row r="76" spans="6:9" x14ac:dyDescent="0.2">
      <c r="F76" s="203"/>
      <c r="G76" s="204"/>
      <c r="H76" s="204"/>
      <c r="I76" s="37"/>
    </row>
    <row r="77" spans="6:9" x14ac:dyDescent="0.2">
      <c r="F77" s="203"/>
      <c r="G77" s="204"/>
      <c r="H77" s="204"/>
      <c r="I77" s="37"/>
    </row>
    <row r="78" spans="6:9" x14ac:dyDescent="0.2">
      <c r="F78" s="203"/>
      <c r="G78" s="204"/>
      <c r="H78" s="204"/>
      <c r="I78" s="37"/>
    </row>
    <row r="79" spans="6:9" x14ac:dyDescent="0.2">
      <c r="F79" s="203"/>
      <c r="G79" s="204"/>
      <c r="H79" s="204"/>
      <c r="I79" s="37"/>
    </row>
    <row r="80" spans="6:9" x14ac:dyDescent="0.2">
      <c r="F80" s="203"/>
      <c r="G80" s="204"/>
      <c r="H80" s="204"/>
      <c r="I80" s="37"/>
    </row>
    <row r="81" spans="6:9" x14ac:dyDescent="0.2">
      <c r="F81" s="203"/>
      <c r="G81" s="204"/>
      <c r="H81" s="204"/>
      <c r="I81" s="37"/>
    </row>
    <row r="82" spans="6:9" x14ac:dyDescent="0.2">
      <c r="F82" s="203"/>
      <c r="G82" s="204"/>
      <c r="H82" s="204"/>
      <c r="I82" s="37"/>
    </row>
    <row r="83" spans="6:9" x14ac:dyDescent="0.2">
      <c r="F83" s="203"/>
      <c r="G83" s="204"/>
      <c r="H83" s="204"/>
      <c r="I83" s="37"/>
    </row>
    <row r="84" spans="6:9" x14ac:dyDescent="0.2">
      <c r="F84" s="203"/>
      <c r="G84" s="204"/>
      <c r="H84" s="204"/>
      <c r="I84" s="37"/>
    </row>
    <row r="85" spans="6:9" x14ac:dyDescent="0.2">
      <c r="F85" s="203"/>
      <c r="G85" s="204"/>
      <c r="H85" s="204"/>
      <c r="I85" s="37"/>
    </row>
    <row r="86" spans="6:9" x14ac:dyDescent="0.2">
      <c r="F86" s="203"/>
      <c r="G86" s="204"/>
      <c r="H86" s="204"/>
      <c r="I86" s="37"/>
    </row>
    <row r="87" spans="6:9" x14ac:dyDescent="0.2">
      <c r="F87" s="203"/>
      <c r="G87" s="204"/>
      <c r="H87" s="204"/>
      <c r="I87" s="37"/>
    </row>
    <row r="88" spans="6:9" x14ac:dyDescent="0.2">
      <c r="F88" s="203"/>
      <c r="G88" s="204"/>
      <c r="H88" s="204"/>
      <c r="I88" s="37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422"/>
  <sheetViews>
    <sheetView showGridLines="0" showZeros="0" topLeftCell="A329" zoomScaleNormal="100" zoomScaleSheetLayoutView="100" workbookViewId="0">
      <selection activeCell="F340" sqref="F340:F348"/>
    </sheetView>
  </sheetViews>
  <sheetFormatPr defaultRowHeight="12.75" x14ac:dyDescent="0.2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2" customWidth="1"/>
    <col min="6" max="6" width="9.85546875" style="205" customWidth="1"/>
    <col min="7" max="7" width="13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16384" width="9.140625" style="205"/>
  </cols>
  <sheetData>
    <row r="1" spans="1:80" ht="15.75" x14ac:dyDescent="0.25">
      <c r="A1" s="336" t="s">
        <v>83</v>
      </c>
      <c r="B1" s="336"/>
      <c r="C1" s="336"/>
      <c r="D1" s="336"/>
      <c r="E1" s="336"/>
      <c r="F1" s="336"/>
      <c r="G1" s="336"/>
    </row>
    <row r="2" spans="1:80" ht="14.25" customHeight="1" thickBot="1" x14ac:dyDescent="0.25">
      <c r="B2" s="206"/>
      <c r="C2" s="207"/>
      <c r="D2" s="207"/>
      <c r="E2" s="208"/>
      <c r="F2" s="207"/>
      <c r="G2" s="207"/>
    </row>
    <row r="3" spans="1:80" ht="13.5" thickTop="1" x14ac:dyDescent="0.2">
      <c r="A3" s="322" t="s">
        <v>3</v>
      </c>
      <c r="B3" s="323"/>
      <c r="C3" s="272" t="s">
        <v>99</v>
      </c>
      <c r="D3" s="209"/>
      <c r="E3" s="273" t="s">
        <v>84</v>
      </c>
      <c r="F3" s="274" t="str">
        <f>'01 RO 01 Rek'!H1</f>
        <v>RO 01</v>
      </c>
      <c r="G3" s="275"/>
    </row>
    <row r="4" spans="1:80" ht="13.5" thickBot="1" x14ac:dyDescent="0.25">
      <c r="A4" s="337" t="s">
        <v>74</v>
      </c>
      <c r="B4" s="325"/>
      <c r="C4" s="165" t="s">
        <v>102</v>
      </c>
      <c r="D4" s="210"/>
      <c r="E4" s="338" t="str">
        <f>'01 RO 01 Rek'!G2</f>
        <v>Zateplení obv. pláště dle EA</v>
      </c>
      <c r="F4" s="339"/>
      <c r="G4" s="340"/>
    </row>
    <row r="5" spans="1:80" ht="13.5" thickTop="1" x14ac:dyDescent="0.2">
      <c r="A5" s="211"/>
      <c r="G5" s="213"/>
    </row>
    <row r="6" spans="1:80" ht="27" customHeight="1" x14ac:dyDescent="0.2">
      <c r="A6" s="214" t="s">
        <v>85</v>
      </c>
      <c r="B6" s="215" t="s">
        <v>86</v>
      </c>
      <c r="C6" s="215" t="s">
        <v>87</v>
      </c>
      <c r="D6" s="215" t="s">
        <v>88</v>
      </c>
      <c r="E6" s="216" t="s">
        <v>89</v>
      </c>
      <c r="F6" s="215" t="s">
        <v>90</v>
      </c>
      <c r="G6" s="217" t="s">
        <v>91</v>
      </c>
      <c r="H6" s="218" t="s">
        <v>92</v>
      </c>
      <c r="I6" s="218" t="s">
        <v>93</v>
      </c>
      <c r="J6" s="218" t="s">
        <v>94</v>
      </c>
      <c r="K6" s="218" t="s">
        <v>95</v>
      </c>
    </row>
    <row r="7" spans="1:80" x14ac:dyDescent="0.2">
      <c r="A7" s="219" t="s">
        <v>96</v>
      </c>
      <c r="B7" s="220" t="s">
        <v>106</v>
      </c>
      <c r="C7" s="221" t="s">
        <v>107</v>
      </c>
      <c r="D7" s="222"/>
      <c r="E7" s="223"/>
      <c r="F7" s="223"/>
      <c r="G7" s="224"/>
      <c r="H7" s="225"/>
      <c r="I7" s="226"/>
      <c r="J7" s="227"/>
      <c r="K7" s="228"/>
      <c r="O7" s="229">
        <v>1</v>
      </c>
    </row>
    <row r="8" spans="1:80" ht="22.5" x14ac:dyDescent="0.2">
      <c r="A8" s="230">
        <v>1</v>
      </c>
      <c r="B8" s="231" t="s">
        <v>109</v>
      </c>
      <c r="C8" s="232" t="s">
        <v>110</v>
      </c>
      <c r="D8" s="233" t="s">
        <v>103</v>
      </c>
      <c r="E8" s="234">
        <v>0.2475</v>
      </c>
      <c r="F8" s="234"/>
      <c r="G8" s="235">
        <f>E8*F8</f>
        <v>0</v>
      </c>
      <c r="H8" s="236">
        <v>1.7989999999999999</v>
      </c>
      <c r="I8" s="237">
        <f>E8*H8</f>
        <v>0.4452525</v>
      </c>
      <c r="J8" s="236">
        <v>0</v>
      </c>
      <c r="K8" s="237">
        <f>E8*J8</f>
        <v>0</v>
      </c>
      <c r="O8" s="229">
        <v>2</v>
      </c>
      <c r="AA8" s="205">
        <v>1</v>
      </c>
      <c r="AB8" s="205">
        <v>1</v>
      </c>
      <c r="AC8" s="205">
        <v>1</v>
      </c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29">
        <v>1</v>
      </c>
      <c r="CB8" s="229">
        <v>1</v>
      </c>
    </row>
    <row r="9" spans="1:80" x14ac:dyDescent="0.2">
      <c r="A9" s="238"/>
      <c r="B9" s="242"/>
      <c r="C9" s="334" t="s">
        <v>111</v>
      </c>
      <c r="D9" s="335"/>
      <c r="E9" s="243">
        <v>0.2475</v>
      </c>
      <c r="F9" s="244"/>
      <c r="G9" s="245"/>
      <c r="H9" s="246"/>
      <c r="I9" s="240"/>
      <c r="J9" s="247"/>
      <c r="K9" s="240"/>
      <c r="M9" s="241" t="s">
        <v>111</v>
      </c>
      <c r="O9" s="229"/>
    </row>
    <row r="10" spans="1:80" x14ac:dyDescent="0.2">
      <c r="A10" s="248"/>
      <c r="B10" s="249" t="s">
        <v>98</v>
      </c>
      <c r="C10" s="250" t="s">
        <v>108</v>
      </c>
      <c r="D10" s="251"/>
      <c r="E10" s="252"/>
      <c r="F10" s="253"/>
      <c r="G10" s="254">
        <f>SUM(G7:G9)</f>
        <v>0</v>
      </c>
      <c r="H10" s="255"/>
      <c r="I10" s="256">
        <f>SUM(I7:I9)</f>
        <v>0.4452525</v>
      </c>
      <c r="J10" s="255"/>
      <c r="K10" s="256">
        <f>SUM(K7:K9)</f>
        <v>0</v>
      </c>
      <c r="O10" s="229">
        <v>4</v>
      </c>
      <c r="BA10" s="257">
        <f>SUM(BA7:BA9)</f>
        <v>0</v>
      </c>
      <c r="BB10" s="257">
        <f>SUM(BB7:BB9)</f>
        <v>0</v>
      </c>
      <c r="BC10" s="257">
        <f>SUM(BC7:BC9)</f>
        <v>0</v>
      </c>
      <c r="BD10" s="257">
        <f>SUM(BD7:BD9)</f>
        <v>0</v>
      </c>
      <c r="BE10" s="257">
        <f>SUM(BE7:BE9)</f>
        <v>0</v>
      </c>
    </row>
    <row r="11" spans="1:80" x14ac:dyDescent="0.2">
      <c r="A11" s="219" t="s">
        <v>96</v>
      </c>
      <c r="B11" s="220" t="s">
        <v>112</v>
      </c>
      <c r="C11" s="221" t="s">
        <v>113</v>
      </c>
      <c r="D11" s="222"/>
      <c r="E11" s="223"/>
      <c r="F11" s="223"/>
      <c r="G11" s="224"/>
      <c r="H11" s="225"/>
      <c r="I11" s="226"/>
      <c r="J11" s="227"/>
      <c r="K11" s="228"/>
      <c r="O11" s="229">
        <v>1</v>
      </c>
    </row>
    <row r="12" spans="1:80" ht="22.5" x14ac:dyDescent="0.2">
      <c r="A12" s="230">
        <v>2</v>
      </c>
      <c r="B12" s="231" t="s">
        <v>115</v>
      </c>
      <c r="C12" s="232" t="s">
        <v>116</v>
      </c>
      <c r="D12" s="233" t="s">
        <v>117</v>
      </c>
      <c r="E12" s="234">
        <v>4</v>
      </c>
      <c r="F12" s="234"/>
      <c r="G12" s="235">
        <f>E12*F12</f>
        <v>0</v>
      </c>
      <c r="H12" s="236">
        <v>9.8680000000000004E-2</v>
      </c>
      <c r="I12" s="237">
        <f>E12*H12</f>
        <v>0.39472000000000002</v>
      </c>
      <c r="J12" s="236">
        <v>0</v>
      </c>
      <c r="K12" s="237">
        <f>E12*J12</f>
        <v>0</v>
      </c>
      <c r="O12" s="229">
        <v>2</v>
      </c>
      <c r="AA12" s="205">
        <v>1</v>
      </c>
      <c r="AB12" s="205">
        <v>1</v>
      </c>
      <c r="AC12" s="205">
        <v>1</v>
      </c>
      <c r="AZ12" s="205">
        <v>1</v>
      </c>
      <c r="BA12" s="205">
        <f>IF(AZ12=1,G12,0)</f>
        <v>0</v>
      </c>
      <c r="BB12" s="205">
        <f>IF(AZ12=2,G12,0)</f>
        <v>0</v>
      </c>
      <c r="BC12" s="205">
        <f>IF(AZ12=3,G12,0)</f>
        <v>0</v>
      </c>
      <c r="BD12" s="205">
        <f>IF(AZ12=4,G12,0)</f>
        <v>0</v>
      </c>
      <c r="BE12" s="205">
        <f>IF(AZ12=5,G12,0)</f>
        <v>0</v>
      </c>
      <c r="CA12" s="229">
        <v>1</v>
      </c>
      <c r="CB12" s="229">
        <v>1</v>
      </c>
    </row>
    <row r="13" spans="1:80" x14ac:dyDescent="0.2">
      <c r="A13" s="238"/>
      <c r="B13" s="242"/>
      <c r="C13" s="334" t="s">
        <v>118</v>
      </c>
      <c r="D13" s="335"/>
      <c r="E13" s="243">
        <v>4</v>
      </c>
      <c r="F13" s="244"/>
      <c r="G13" s="245"/>
      <c r="H13" s="246"/>
      <c r="I13" s="240"/>
      <c r="J13" s="247"/>
      <c r="K13" s="240"/>
      <c r="M13" s="241" t="s">
        <v>118</v>
      </c>
      <c r="O13" s="229"/>
    </row>
    <row r="14" spans="1:80" x14ac:dyDescent="0.2">
      <c r="A14" s="248"/>
      <c r="B14" s="249" t="s">
        <v>98</v>
      </c>
      <c r="C14" s="250" t="s">
        <v>114</v>
      </c>
      <c r="D14" s="251"/>
      <c r="E14" s="252"/>
      <c r="F14" s="253"/>
      <c r="G14" s="254">
        <f>SUM(G11:G13)</f>
        <v>0</v>
      </c>
      <c r="H14" s="255"/>
      <c r="I14" s="256">
        <f>SUM(I11:I13)</f>
        <v>0.39472000000000002</v>
      </c>
      <c r="J14" s="255"/>
      <c r="K14" s="256">
        <f>SUM(K11:K13)</f>
        <v>0</v>
      </c>
      <c r="O14" s="229">
        <v>4</v>
      </c>
      <c r="BA14" s="257">
        <f>SUM(BA11:BA13)</f>
        <v>0</v>
      </c>
      <c r="BB14" s="257">
        <f>SUM(BB11:BB13)</f>
        <v>0</v>
      </c>
      <c r="BC14" s="257">
        <f>SUM(BC11:BC13)</f>
        <v>0</v>
      </c>
      <c r="BD14" s="257">
        <f>SUM(BD11:BD13)</f>
        <v>0</v>
      </c>
      <c r="BE14" s="257">
        <f>SUM(BE11:BE13)</f>
        <v>0</v>
      </c>
    </row>
    <row r="15" spans="1:80" x14ac:dyDescent="0.2">
      <c r="A15" s="219" t="s">
        <v>96</v>
      </c>
      <c r="B15" s="220" t="s">
        <v>119</v>
      </c>
      <c r="C15" s="221" t="s">
        <v>120</v>
      </c>
      <c r="D15" s="222"/>
      <c r="E15" s="223"/>
      <c r="F15" s="223"/>
      <c r="G15" s="224"/>
      <c r="H15" s="225"/>
      <c r="I15" s="226"/>
      <c r="J15" s="227"/>
      <c r="K15" s="228"/>
      <c r="O15" s="229">
        <v>1</v>
      </c>
    </row>
    <row r="16" spans="1:80" x14ac:dyDescent="0.2">
      <c r="A16" s="230">
        <v>3</v>
      </c>
      <c r="B16" s="231" t="s">
        <v>122</v>
      </c>
      <c r="C16" s="232" t="s">
        <v>123</v>
      </c>
      <c r="D16" s="233" t="s">
        <v>124</v>
      </c>
      <c r="E16" s="234">
        <v>5</v>
      </c>
      <c r="F16" s="234"/>
      <c r="G16" s="235">
        <f>E16*F16</f>
        <v>0</v>
      </c>
      <c r="H16" s="236">
        <v>1.7330000000000002E-2</v>
      </c>
      <c r="I16" s="237">
        <f>E16*H16</f>
        <v>8.6650000000000005E-2</v>
      </c>
      <c r="J16" s="236">
        <v>0</v>
      </c>
      <c r="K16" s="237">
        <f>E16*J16</f>
        <v>0</v>
      </c>
      <c r="O16" s="229">
        <v>2</v>
      </c>
      <c r="AA16" s="205">
        <v>1</v>
      </c>
      <c r="AB16" s="205">
        <v>1</v>
      </c>
      <c r="AC16" s="205">
        <v>1</v>
      </c>
      <c r="AZ16" s="205">
        <v>1</v>
      </c>
      <c r="BA16" s="205">
        <f>IF(AZ16=1,G16,0)</f>
        <v>0</v>
      </c>
      <c r="BB16" s="205">
        <f>IF(AZ16=2,G16,0)</f>
        <v>0</v>
      </c>
      <c r="BC16" s="205">
        <f>IF(AZ16=3,G16,0)</f>
        <v>0</v>
      </c>
      <c r="BD16" s="205">
        <f>IF(AZ16=4,G16,0)</f>
        <v>0</v>
      </c>
      <c r="BE16" s="205">
        <f>IF(AZ16=5,G16,0)</f>
        <v>0</v>
      </c>
      <c r="CA16" s="229">
        <v>1</v>
      </c>
      <c r="CB16" s="229">
        <v>1</v>
      </c>
    </row>
    <row r="17" spans="1:80" ht="22.5" x14ac:dyDescent="0.2">
      <c r="A17" s="238"/>
      <c r="B17" s="242"/>
      <c r="C17" s="334" t="s">
        <v>125</v>
      </c>
      <c r="D17" s="335"/>
      <c r="E17" s="243">
        <v>5</v>
      </c>
      <c r="F17" s="244"/>
      <c r="G17" s="245"/>
      <c r="H17" s="246"/>
      <c r="I17" s="240"/>
      <c r="J17" s="247"/>
      <c r="K17" s="240"/>
      <c r="M17" s="241" t="s">
        <v>125</v>
      </c>
      <c r="O17" s="229"/>
    </row>
    <row r="18" spans="1:80" x14ac:dyDescent="0.2">
      <c r="A18" s="230">
        <v>4</v>
      </c>
      <c r="B18" s="231" t="s">
        <v>126</v>
      </c>
      <c r="C18" s="232" t="s">
        <v>127</v>
      </c>
      <c r="D18" s="233" t="s">
        <v>128</v>
      </c>
      <c r="E18" s="234">
        <v>0.75</v>
      </c>
      <c r="F18" s="234"/>
      <c r="G18" s="235">
        <f>E18*F18</f>
        <v>0</v>
      </c>
      <c r="H18" s="236">
        <v>5.4969999999999998E-2</v>
      </c>
      <c r="I18" s="237">
        <f>E18*H18</f>
        <v>4.12275E-2</v>
      </c>
      <c r="J18" s="236">
        <v>0</v>
      </c>
      <c r="K18" s="237">
        <f>E18*J18</f>
        <v>0</v>
      </c>
      <c r="O18" s="229">
        <v>2</v>
      </c>
      <c r="AA18" s="205">
        <v>1</v>
      </c>
      <c r="AB18" s="205">
        <v>1</v>
      </c>
      <c r="AC18" s="205">
        <v>1</v>
      </c>
      <c r="AZ18" s="205">
        <v>1</v>
      </c>
      <c r="BA18" s="205">
        <f>IF(AZ18=1,G18,0)</f>
        <v>0</v>
      </c>
      <c r="BB18" s="205">
        <f>IF(AZ18=2,G18,0)</f>
        <v>0</v>
      </c>
      <c r="BC18" s="205">
        <f>IF(AZ18=3,G18,0)</f>
        <v>0</v>
      </c>
      <c r="BD18" s="205">
        <f>IF(AZ18=4,G18,0)</f>
        <v>0</v>
      </c>
      <c r="BE18" s="205">
        <f>IF(AZ18=5,G18,0)</f>
        <v>0</v>
      </c>
      <c r="CA18" s="229">
        <v>1</v>
      </c>
      <c r="CB18" s="229">
        <v>1</v>
      </c>
    </row>
    <row r="19" spans="1:80" ht="22.5" x14ac:dyDescent="0.2">
      <c r="A19" s="238"/>
      <c r="B19" s="242"/>
      <c r="C19" s="334" t="s">
        <v>129</v>
      </c>
      <c r="D19" s="335"/>
      <c r="E19" s="243">
        <v>0.75</v>
      </c>
      <c r="F19" s="244"/>
      <c r="G19" s="245"/>
      <c r="H19" s="246"/>
      <c r="I19" s="240"/>
      <c r="J19" s="247"/>
      <c r="K19" s="240"/>
      <c r="M19" s="241" t="s">
        <v>129</v>
      </c>
      <c r="O19" s="229"/>
    </row>
    <row r="20" spans="1:80" x14ac:dyDescent="0.2">
      <c r="A20" s="248"/>
      <c r="B20" s="249" t="s">
        <v>98</v>
      </c>
      <c r="C20" s="250" t="s">
        <v>121</v>
      </c>
      <c r="D20" s="251"/>
      <c r="E20" s="252"/>
      <c r="F20" s="253"/>
      <c r="G20" s="254">
        <f>SUM(G15:G19)</f>
        <v>0</v>
      </c>
      <c r="H20" s="255"/>
      <c r="I20" s="256">
        <f>SUM(I15:I19)</f>
        <v>0.12787750000000001</v>
      </c>
      <c r="J20" s="255"/>
      <c r="K20" s="256">
        <f>SUM(K15:K19)</f>
        <v>0</v>
      </c>
      <c r="O20" s="229">
        <v>4</v>
      </c>
      <c r="BA20" s="257">
        <f>SUM(BA15:BA19)</f>
        <v>0</v>
      </c>
      <c r="BB20" s="257">
        <f>SUM(BB15:BB19)</f>
        <v>0</v>
      </c>
      <c r="BC20" s="257">
        <f>SUM(BC15:BC19)</f>
        <v>0</v>
      </c>
      <c r="BD20" s="257">
        <f>SUM(BD15:BD19)</f>
        <v>0</v>
      </c>
      <c r="BE20" s="257">
        <f>SUM(BE15:BE19)</f>
        <v>0</v>
      </c>
    </row>
    <row r="21" spans="1:80" x14ac:dyDescent="0.2">
      <c r="A21" s="219" t="s">
        <v>96</v>
      </c>
      <c r="B21" s="220" t="s">
        <v>130</v>
      </c>
      <c r="C21" s="221" t="s">
        <v>131</v>
      </c>
      <c r="D21" s="222"/>
      <c r="E21" s="223"/>
      <c r="F21" s="223"/>
      <c r="G21" s="224"/>
      <c r="H21" s="225"/>
      <c r="I21" s="226"/>
      <c r="J21" s="227"/>
      <c r="K21" s="228"/>
      <c r="O21" s="229">
        <v>1</v>
      </c>
    </row>
    <row r="22" spans="1:80" x14ac:dyDescent="0.2">
      <c r="A22" s="230">
        <v>5</v>
      </c>
      <c r="B22" s="231" t="s">
        <v>133</v>
      </c>
      <c r="C22" s="232" t="s">
        <v>134</v>
      </c>
      <c r="D22" s="233" t="s">
        <v>128</v>
      </c>
      <c r="E22" s="234">
        <v>1923.5029999999999</v>
      </c>
      <c r="F22" s="234"/>
      <c r="G22" s="235">
        <f>E22*F22</f>
        <v>0</v>
      </c>
      <c r="H22" s="236">
        <v>3.2000000000000002E-3</v>
      </c>
      <c r="I22" s="237">
        <f>E22*H22</f>
        <v>6.1552096000000001</v>
      </c>
      <c r="J22" s="236">
        <v>0</v>
      </c>
      <c r="K22" s="237">
        <f>E22*J22</f>
        <v>0</v>
      </c>
      <c r="O22" s="229">
        <v>2</v>
      </c>
      <c r="AA22" s="205">
        <v>1</v>
      </c>
      <c r="AB22" s="205">
        <v>1</v>
      </c>
      <c r="AC22" s="205">
        <v>1</v>
      </c>
      <c r="AZ22" s="205">
        <v>1</v>
      </c>
      <c r="BA22" s="205">
        <f>IF(AZ22=1,G22,0)</f>
        <v>0</v>
      </c>
      <c r="BB22" s="205">
        <f>IF(AZ22=2,G22,0)</f>
        <v>0</v>
      </c>
      <c r="BC22" s="205">
        <f>IF(AZ22=3,G22,0)</f>
        <v>0</v>
      </c>
      <c r="BD22" s="205">
        <f>IF(AZ22=4,G22,0)</f>
        <v>0</v>
      </c>
      <c r="BE22" s="205">
        <f>IF(AZ22=5,G22,0)</f>
        <v>0</v>
      </c>
      <c r="CA22" s="229">
        <v>1</v>
      </c>
      <c r="CB22" s="229">
        <v>1</v>
      </c>
    </row>
    <row r="23" spans="1:80" x14ac:dyDescent="0.2">
      <c r="A23" s="238"/>
      <c r="B23" s="239"/>
      <c r="C23" s="331" t="s">
        <v>135</v>
      </c>
      <c r="D23" s="332"/>
      <c r="E23" s="332"/>
      <c r="F23" s="332"/>
      <c r="G23" s="333"/>
      <c r="I23" s="240"/>
      <c r="K23" s="240"/>
      <c r="L23" s="241" t="s">
        <v>135</v>
      </c>
      <c r="O23" s="229">
        <v>3</v>
      </c>
    </row>
    <row r="24" spans="1:80" ht="22.5" x14ac:dyDescent="0.2">
      <c r="A24" s="230">
        <v>6</v>
      </c>
      <c r="B24" s="231" t="s">
        <v>136</v>
      </c>
      <c r="C24" s="232" t="s">
        <v>137</v>
      </c>
      <c r="D24" s="233" t="s">
        <v>128</v>
      </c>
      <c r="E24" s="234">
        <v>1923.5029999999999</v>
      </c>
      <c r="F24" s="234"/>
      <c r="G24" s="235">
        <f>E24*F24</f>
        <v>0</v>
      </c>
      <c r="H24" s="236">
        <v>3.2000000000000002E-3</v>
      </c>
      <c r="I24" s="237">
        <f>E24*H24</f>
        <v>6.1552096000000001</v>
      </c>
      <c r="J24" s="236">
        <v>0</v>
      </c>
      <c r="K24" s="237">
        <f>E24*J24</f>
        <v>0</v>
      </c>
      <c r="O24" s="229">
        <v>2</v>
      </c>
      <c r="AA24" s="205">
        <v>1</v>
      </c>
      <c r="AB24" s="205">
        <v>1</v>
      </c>
      <c r="AC24" s="205">
        <v>1</v>
      </c>
      <c r="AZ24" s="205">
        <v>1</v>
      </c>
      <c r="BA24" s="205">
        <f>IF(AZ24=1,G24,0)</f>
        <v>0</v>
      </c>
      <c r="BB24" s="205">
        <f>IF(AZ24=2,G24,0)</f>
        <v>0</v>
      </c>
      <c r="BC24" s="205">
        <f>IF(AZ24=3,G24,0)</f>
        <v>0</v>
      </c>
      <c r="BD24" s="205">
        <f>IF(AZ24=4,G24,0)</f>
        <v>0</v>
      </c>
      <c r="BE24" s="205">
        <f>IF(AZ24=5,G24,0)</f>
        <v>0</v>
      </c>
      <c r="CA24" s="229">
        <v>1</v>
      </c>
      <c r="CB24" s="229">
        <v>1</v>
      </c>
    </row>
    <row r="25" spans="1:80" x14ac:dyDescent="0.2">
      <c r="A25" s="230">
        <v>7</v>
      </c>
      <c r="B25" s="231" t="s">
        <v>138</v>
      </c>
      <c r="C25" s="232" t="s">
        <v>139</v>
      </c>
      <c r="D25" s="233" t="s">
        <v>128</v>
      </c>
      <c r="E25" s="234">
        <v>1923.5029999999999</v>
      </c>
      <c r="F25" s="234"/>
      <c r="G25" s="235">
        <f>E25*F25</f>
        <v>0</v>
      </c>
      <c r="H25" s="236">
        <v>2.5000000000000001E-4</v>
      </c>
      <c r="I25" s="237">
        <f>E25*H25</f>
        <v>0.48087574999999999</v>
      </c>
      <c r="J25" s="236">
        <v>0</v>
      </c>
      <c r="K25" s="237">
        <f>E25*J25</f>
        <v>0</v>
      </c>
      <c r="O25" s="229">
        <v>2</v>
      </c>
      <c r="AA25" s="205">
        <v>1</v>
      </c>
      <c r="AB25" s="205">
        <v>1</v>
      </c>
      <c r="AC25" s="205">
        <v>1</v>
      </c>
      <c r="AZ25" s="205">
        <v>1</v>
      </c>
      <c r="BA25" s="205">
        <f>IF(AZ25=1,G25,0)</f>
        <v>0</v>
      </c>
      <c r="BB25" s="205">
        <f>IF(AZ25=2,G25,0)</f>
        <v>0</v>
      </c>
      <c r="BC25" s="205">
        <f>IF(AZ25=3,G25,0)</f>
        <v>0</v>
      </c>
      <c r="BD25" s="205">
        <f>IF(AZ25=4,G25,0)</f>
        <v>0</v>
      </c>
      <c r="BE25" s="205">
        <f>IF(AZ25=5,G25,0)</f>
        <v>0</v>
      </c>
      <c r="CA25" s="229">
        <v>1</v>
      </c>
      <c r="CB25" s="229">
        <v>1</v>
      </c>
    </row>
    <row r="26" spans="1:80" x14ac:dyDescent="0.2">
      <c r="A26" s="230">
        <v>8</v>
      </c>
      <c r="B26" s="231" t="s">
        <v>140</v>
      </c>
      <c r="C26" s="232" t="s">
        <v>141</v>
      </c>
      <c r="D26" s="233" t="s">
        <v>128</v>
      </c>
      <c r="E26" s="234">
        <v>420.65699999999998</v>
      </c>
      <c r="F26" s="234"/>
      <c r="G26" s="235">
        <f>E26*F26</f>
        <v>0</v>
      </c>
      <c r="H26" s="236">
        <v>4.0000000000000003E-5</v>
      </c>
      <c r="I26" s="237">
        <f>E26*H26</f>
        <v>1.6826279999999999E-2</v>
      </c>
      <c r="J26" s="236">
        <v>0</v>
      </c>
      <c r="K26" s="237">
        <f>E26*J26</f>
        <v>0</v>
      </c>
      <c r="O26" s="229">
        <v>2</v>
      </c>
      <c r="AA26" s="205">
        <v>1</v>
      </c>
      <c r="AB26" s="205">
        <v>0</v>
      </c>
      <c r="AC26" s="205">
        <v>0</v>
      </c>
      <c r="AZ26" s="205">
        <v>1</v>
      </c>
      <c r="BA26" s="205">
        <f>IF(AZ26=1,G26,0)</f>
        <v>0</v>
      </c>
      <c r="BB26" s="205">
        <f>IF(AZ26=2,G26,0)</f>
        <v>0</v>
      </c>
      <c r="BC26" s="205">
        <f>IF(AZ26=3,G26,0)</f>
        <v>0</v>
      </c>
      <c r="BD26" s="205">
        <f>IF(AZ26=4,G26,0)</f>
        <v>0</v>
      </c>
      <c r="BE26" s="205">
        <f>IF(AZ26=5,G26,0)</f>
        <v>0</v>
      </c>
      <c r="CA26" s="229">
        <v>1</v>
      </c>
      <c r="CB26" s="229">
        <v>0</v>
      </c>
    </row>
    <row r="27" spans="1:80" ht="12.75" customHeight="1" x14ac:dyDescent="0.2">
      <c r="A27" s="238"/>
      <c r="B27" s="242"/>
      <c r="C27" s="334" t="s">
        <v>142</v>
      </c>
      <c r="D27" s="335"/>
      <c r="E27" s="243">
        <v>137.89699999999999</v>
      </c>
      <c r="F27" s="244"/>
      <c r="G27" s="245"/>
      <c r="H27" s="246"/>
      <c r="I27" s="240"/>
      <c r="J27" s="247"/>
      <c r="K27" s="240"/>
      <c r="M27" s="241" t="s">
        <v>142</v>
      </c>
      <c r="O27" s="229"/>
    </row>
    <row r="28" spans="1:80" x14ac:dyDescent="0.2">
      <c r="A28" s="238"/>
      <c r="B28" s="242"/>
      <c r="C28" s="334" t="s">
        <v>143</v>
      </c>
      <c r="D28" s="335"/>
      <c r="E28" s="243">
        <v>73.319999999999993</v>
      </c>
      <c r="F28" s="244"/>
      <c r="G28" s="245"/>
      <c r="H28" s="246"/>
      <c r="I28" s="240"/>
      <c r="J28" s="247"/>
      <c r="K28" s="240"/>
      <c r="M28" s="241" t="s">
        <v>143</v>
      </c>
      <c r="O28" s="229"/>
    </row>
    <row r="29" spans="1:80" ht="24.95" customHeight="1" x14ac:dyDescent="0.2">
      <c r="A29" s="238"/>
      <c r="B29" s="242"/>
      <c r="C29" s="334" t="s">
        <v>144</v>
      </c>
      <c r="D29" s="335"/>
      <c r="E29" s="243">
        <v>63.47</v>
      </c>
      <c r="F29" s="244"/>
      <c r="G29" s="245"/>
      <c r="H29" s="246"/>
      <c r="I29" s="240"/>
      <c r="J29" s="247"/>
      <c r="K29" s="240"/>
      <c r="M29" s="241" t="s">
        <v>144</v>
      </c>
      <c r="O29" s="229"/>
    </row>
    <row r="30" spans="1:80" ht="33.75" x14ac:dyDescent="0.2">
      <c r="A30" s="238"/>
      <c r="B30" s="242"/>
      <c r="C30" s="334" t="s">
        <v>145</v>
      </c>
      <c r="D30" s="335"/>
      <c r="E30" s="243">
        <v>101</v>
      </c>
      <c r="F30" s="244"/>
      <c r="G30" s="245"/>
      <c r="H30" s="246"/>
      <c r="I30" s="240"/>
      <c r="J30" s="247"/>
      <c r="K30" s="240"/>
      <c r="M30" s="241" t="s">
        <v>145</v>
      </c>
      <c r="O30" s="229"/>
    </row>
    <row r="31" spans="1:80" ht="22.5" x14ac:dyDescent="0.2">
      <c r="A31" s="238"/>
      <c r="B31" s="242"/>
      <c r="C31" s="334" t="s">
        <v>146</v>
      </c>
      <c r="D31" s="335"/>
      <c r="E31" s="243">
        <v>44.97</v>
      </c>
      <c r="F31" s="244"/>
      <c r="G31" s="245"/>
      <c r="H31" s="246"/>
      <c r="I31" s="240"/>
      <c r="J31" s="247"/>
      <c r="K31" s="240"/>
      <c r="M31" s="241" t="s">
        <v>146</v>
      </c>
      <c r="O31" s="229"/>
    </row>
    <row r="32" spans="1:80" x14ac:dyDescent="0.2">
      <c r="A32" s="230">
        <v>9</v>
      </c>
      <c r="B32" s="231" t="s">
        <v>147</v>
      </c>
      <c r="C32" s="232" t="s">
        <v>148</v>
      </c>
      <c r="D32" s="233" t="s">
        <v>128</v>
      </c>
      <c r="E32" s="234">
        <v>420.65699999999998</v>
      </c>
      <c r="F32" s="234"/>
      <c r="G32" s="235">
        <f>E32*F32</f>
        <v>0</v>
      </c>
      <c r="H32" s="236">
        <v>0</v>
      </c>
      <c r="I32" s="237">
        <f>E32*H32</f>
        <v>0</v>
      </c>
      <c r="J32" s="236">
        <v>0</v>
      </c>
      <c r="K32" s="237">
        <f>E32*J32</f>
        <v>0</v>
      </c>
      <c r="O32" s="229">
        <v>2</v>
      </c>
      <c r="AA32" s="205">
        <v>1</v>
      </c>
      <c r="AB32" s="205">
        <v>1</v>
      </c>
      <c r="AC32" s="205">
        <v>1</v>
      </c>
      <c r="AZ32" s="205">
        <v>1</v>
      </c>
      <c r="BA32" s="205">
        <f>IF(AZ32=1,G32,0)</f>
        <v>0</v>
      </c>
      <c r="BB32" s="205">
        <f>IF(AZ32=2,G32,0)</f>
        <v>0</v>
      </c>
      <c r="BC32" s="205">
        <f>IF(AZ32=3,G32,0)</f>
        <v>0</v>
      </c>
      <c r="BD32" s="205">
        <f>IF(AZ32=4,G32,0)</f>
        <v>0</v>
      </c>
      <c r="BE32" s="205">
        <f>IF(AZ32=5,G32,0)</f>
        <v>0</v>
      </c>
      <c r="CA32" s="229">
        <v>1</v>
      </c>
      <c r="CB32" s="229">
        <v>1</v>
      </c>
    </row>
    <row r="33" spans="1:80" x14ac:dyDescent="0.2">
      <c r="A33" s="230">
        <v>10</v>
      </c>
      <c r="B33" s="231" t="s">
        <v>149</v>
      </c>
      <c r="C33" s="232" t="s">
        <v>150</v>
      </c>
      <c r="D33" s="233" t="s">
        <v>128</v>
      </c>
      <c r="E33" s="234">
        <v>335.89100000000002</v>
      </c>
      <c r="F33" s="234"/>
      <c r="G33" s="235">
        <f>E33*F33</f>
        <v>0</v>
      </c>
      <c r="H33" s="236">
        <v>2.0480000000000002E-2</v>
      </c>
      <c r="I33" s="237">
        <f>E33*H33</f>
        <v>6.8790476800000011</v>
      </c>
      <c r="J33" s="236">
        <v>0</v>
      </c>
      <c r="K33" s="237">
        <f>E33*J33</f>
        <v>0</v>
      </c>
      <c r="O33" s="229">
        <v>2</v>
      </c>
      <c r="AA33" s="205">
        <v>1</v>
      </c>
      <c r="AB33" s="205">
        <v>1</v>
      </c>
      <c r="AC33" s="205">
        <v>1</v>
      </c>
      <c r="AZ33" s="205">
        <v>1</v>
      </c>
      <c r="BA33" s="205">
        <f>IF(AZ33=1,G33,0)</f>
        <v>0</v>
      </c>
      <c r="BB33" s="205">
        <f>IF(AZ33=2,G33,0)</f>
        <v>0</v>
      </c>
      <c r="BC33" s="205">
        <f>IF(AZ33=3,G33,0)</f>
        <v>0</v>
      </c>
      <c r="BD33" s="205">
        <f>IF(AZ33=4,G33,0)</f>
        <v>0</v>
      </c>
      <c r="BE33" s="205">
        <f>IF(AZ33=5,G33,0)</f>
        <v>0</v>
      </c>
      <c r="CA33" s="229">
        <v>1</v>
      </c>
      <c r="CB33" s="229">
        <v>1</v>
      </c>
    </row>
    <row r="34" spans="1:80" ht="22.5" x14ac:dyDescent="0.2">
      <c r="A34" s="238"/>
      <c r="B34" s="242"/>
      <c r="C34" s="334" t="s">
        <v>151</v>
      </c>
      <c r="D34" s="335"/>
      <c r="E34" s="243">
        <v>335.89100000000002</v>
      </c>
      <c r="F34" s="244"/>
      <c r="G34" s="245"/>
      <c r="H34" s="246"/>
      <c r="I34" s="240"/>
      <c r="J34" s="247"/>
      <c r="K34" s="240"/>
      <c r="M34" s="241" t="s">
        <v>151</v>
      </c>
      <c r="O34" s="229"/>
    </row>
    <row r="35" spans="1:80" x14ac:dyDescent="0.2">
      <c r="A35" s="230">
        <v>11</v>
      </c>
      <c r="B35" s="231" t="s">
        <v>152</v>
      </c>
      <c r="C35" s="232" t="s">
        <v>153</v>
      </c>
      <c r="D35" s="233" t="s">
        <v>128</v>
      </c>
      <c r="E35" s="234">
        <v>1923.5029999999999</v>
      </c>
      <c r="F35" s="234"/>
      <c r="G35" s="235">
        <f>E35*F35</f>
        <v>0</v>
      </c>
      <c r="H35" s="236">
        <v>8.6800000000000002E-3</v>
      </c>
      <c r="I35" s="237">
        <f>E35*H35</f>
        <v>16.69600604</v>
      </c>
      <c r="J35" s="236">
        <v>0</v>
      </c>
      <c r="K35" s="237">
        <f>E35*J35</f>
        <v>0</v>
      </c>
      <c r="O35" s="229">
        <v>2</v>
      </c>
      <c r="AA35" s="205">
        <v>1</v>
      </c>
      <c r="AB35" s="205">
        <v>1</v>
      </c>
      <c r="AC35" s="205">
        <v>1</v>
      </c>
      <c r="AZ35" s="205">
        <v>1</v>
      </c>
      <c r="BA35" s="205">
        <f>IF(AZ35=1,G35,0)</f>
        <v>0</v>
      </c>
      <c r="BB35" s="205">
        <f>IF(AZ35=2,G35,0)</f>
        <v>0</v>
      </c>
      <c r="BC35" s="205">
        <f>IF(AZ35=3,G35,0)</f>
        <v>0</v>
      </c>
      <c r="BD35" s="205">
        <f>IF(AZ35=4,G35,0)</f>
        <v>0</v>
      </c>
      <c r="BE35" s="205">
        <f>IF(AZ35=5,G35,0)</f>
        <v>0</v>
      </c>
      <c r="CA35" s="229">
        <v>1</v>
      </c>
      <c r="CB35" s="229">
        <v>1</v>
      </c>
    </row>
    <row r="36" spans="1:80" ht="22.5" x14ac:dyDescent="0.2">
      <c r="A36" s="238"/>
      <c r="B36" s="239"/>
      <c r="C36" s="331" t="s">
        <v>154</v>
      </c>
      <c r="D36" s="332"/>
      <c r="E36" s="332"/>
      <c r="F36" s="332"/>
      <c r="G36" s="333"/>
      <c r="I36" s="240"/>
      <c r="K36" s="240"/>
      <c r="L36" s="241" t="s">
        <v>154</v>
      </c>
      <c r="O36" s="229">
        <v>3</v>
      </c>
    </row>
    <row r="37" spans="1:80" x14ac:dyDescent="0.2">
      <c r="A37" s="230">
        <v>12</v>
      </c>
      <c r="B37" s="231" t="s">
        <v>155</v>
      </c>
      <c r="C37" s="232" t="s">
        <v>156</v>
      </c>
      <c r="D37" s="233" t="s">
        <v>124</v>
      </c>
      <c r="E37" s="234">
        <v>89.85</v>
      </c>
      <c r="F37" s="234"/>
      <c r="G37" s="235">
        <f>E37*F37</f>
        <v>0</v>
      </c>
      <c r="H37" s="236">
        <v>5.0000000000000001E-4</v>
      </c>
      <c r="I37" s="237">
        <f>E37*H37</f>
        <v>4.4925E-2</v>
      </c>
      <c r="J37" s="236">
        <v>0</v>
      </c>
      <c r="K37" s="237">
        <f>E37*J37</f>
        <v>0</v>
      </c>
      <c r="O37" s="229">
        <v>2</v>
      </c>
      <c r="AA37" s="205">
        <v>1</v>
      </c>
      <c r="AB37" s="205">
        <v>1</v>
      </c>
      <c r="AC37" s="205">
        <v>1</v>
      </c>
      <c r="AZ37" s="205">
        <v>1</v>
      </c>
      <c r="BA37" s="205">
        <f>IF(AZ37=1,G37,0)</f>
        <v>0</v>
      </c>
      <c r="BB37" s="205">
        <f>IF(AZ37=2,G37,0)</f>
        <v>0</v>
      </c>
      <c r="BC37" s="205">
        <f>IF(AZ37=3,G37,0)</f>
        <v>0</v>
      </c>
      <c r="BD37" s="205">
        <f>IF(AZ37=4,G37,0)</f>
        <v>0</v>
      </c>
      <c r="BE37" s="205">
        <f>IF(AZ37=5,G37,0)</f>
        <v>0</v>
      </c>
      <c r="CA37" s="229">
        <v>1</v>
      </c>
      <c r="CB37" s="229">
        <v>1</v>
      </c>
    </row>
    <row r="38" spans="1:80" x14ac:dyDescent="0.2">
      <c r="A38" s="238"/>
      <c r="B38" s="242"/>
      <c r="C38" s="334" t="s">
        <v>157</v>
      </c>
      <c r="D38" s="335"/>
      <c r="E38" s="243">
        <v>89.85</v>
      </c>
      <c r="F38" s="244"/>
      <c r="G38" s="245"/>
      <c r="H38" s="246"/>
      <c r="I38" s="240"/>
      <c r="J38" s="247"/>
      <c r="K38" s="240"/>
      <c r="M38" s="241" t="s">
        <v>157</v>
      </c>
      <c r="O38" s="229"/>
    </row>
    <row r="39" spans="1:80" ht="22.5" x14ac:dyDescent="0.2">
      <c r="A39" s="230">
        <v>13</v>
      </c>
      <c r="B39" s="231" t="s">
        <v>158</v>
      </c>
      <c r="C39" s="232" t="s">
        <v>159</v>
      </c>
      <c r="D39" s="233" t="s">
        <v>124</v>
      </c>
      <c r="E39" s="234">
        <v>1310.5640000000001</v>
      </c>
      <c r="F39" s="234"/>
      <c r="G39" s="235">
        <f>E39*F39</f>
        <v>0</v>
      </c>
      <c r="H39" s="236">
        <v>3.0000000000000001E-5</v>
      </c>
      <c r="I39" s="237">
        <f>E39*H39</f>
        <v>3.9316920000000005E-2</v>
      </c>
      <c r="J39" s="236">
        <v>0</v>
      </c>
      <c r="K39" s="237">
        <f>E39*J39</f>
        <v>0</v>
      </c>
      <c r="O39" s="229">
        <v>2</v>
      </c>
      <c r="AA39" s="205">
        <v>1</v>
      </c>
      <c r="AB39" s="205">
        <v>1</v>
      </c>
      <c r="AC39" s="205">
        <v>1</v>
      </c>
      <c r="AZ39" s="205">
        <v>1</v>
      </c>
      <c r="BA39" s="205">
        <f>IF(AZ39=1,G39,0)</f>
        <v>0</v>
      </c>
      <c r="BB39" s="205">
        <f>IF(AZ39=2,G39,0)</f>
        <v>0</v>
      </c>
      <c r="BC39" s="205">
        <f>IF(AZ39=3,G39,0)</f>
        <v>0</v>
      </c>
      <c r="BD39" s="205">
        <f>IF(AZ39=4,G39,0)</f>
        <v>0</v>
      </c>
      <c r="BE39" s="205">
        <f>IF(AZ39=5,G39,0)</f>
        <v>0</v>
      </c>
      <c r="CA39" s="229">
        <v>1</v>
      </c>
      <c r="CB39" s="229">
        <v>1</v>
      </c>
    </row>
    <row r="40" spans="1:80" x14ac:dyDescent="0.2">
      <c r="A40" s="238"/>
      <c r="B40" s="242"/>
      <c r="C40" s="334" t="s">
        <v>160</v>
      </c>
      <c r="D40" s="335"/>
      <c r="E40" s="243">
        <v>897.06</v>
      </c>
      <c r="F40" s="244"/>
      <c r="G40" s="245"/>
      <c r="H40" s="246"/>
      <c r="I40" s="240"/>
      <c r="J40" s="247"/>
      <c r="K40" s="240"/>
      <c r="M40" s="241" t="s">
        <v>160</v>
      </c>
      <c r="O40" s="229"/>
    </row>
    <row r="41" spans="1:80" x14ac:dyDescent="0.2">
      <c r="A41" s="238"/>
      <c r="B41" s="242"/>
      <c r="C41" s="334" t="s">
        <v>161</v>
      </c>
      <c r="D41" s="335"/>
      <c r="E41" s="243">
        <v>413.50400000000002</v>
      </c>
      <c r="F41" s="244"/>
      <c r="G41" s="245"/>
      <c r="H41" s="246"/>
      <c r="I41" s="240"/>
      <c r="J41" s="247"/>
      <c r="K41" s="240"/>
      <c r="M41" s="241" t="s">
        <v>161</v>
      </c>
      <c r="O41" s="229"/>
    </row>
    <row r="42" spans="1:80" x14ac:dyDescent="0.2">
      <c r="A42" s="230">
        <v>14</v>
      </c>
      <c r="B42" s="231" t="s">
        <v>162</v>
      </c>
      <c r="C42" s="232" t="s">
        <v>163</v>
      </c>
      <c r="D42" s="233" t="s">
        <v>124</v>
      </c>
      <c r="E42" s="234">
        <v>897.06</v>
      </c>
      <c r="F42" s="234"/>
      <c r="G42" s="235">
        <f>E42*F42</f>
        <v>0</v>
      </c>
      <c r="H42" s="236">
        <v>2.9999999999999997E-4</v>
      </c>
      <c r="I42" s="237">
        <f>E42*H42</f>
        <v>0.26911799999999997</v>
      </c>
      <c r="J42" s="236">
        <v>0</v>
      </c>
      <c r="K42" s="237">
        <f>E42*J42</f>
        <v>0</v>
      </c>
      <c r="O42" s="229">
        <v>2</v>
      </c>
      <c r="AA42" s="205">
        <v>1</v>
      </c>
      <c r="AB42" s="205">
        <v>1</v>
      </c>
      <c r="AC42" s="205">
        <v>1</v>
      </c>
      <c r="AZ42" s="205">
        <v>1</v>
      </c>
      <c r="BA42" s="205">
        <f>IF(AZ42=1,G42,0)</f>
        <v>0</v>
      </c>
      <c r="BB42" s="205">
        <f>IF(AZ42=2,G42,0)</f>
        <v>0</v>
      </c>
      <c r="BC42" s="205">
        <f>IF(AZ42=3,G42,0)</f>
        <v>0</v>
      </c>
      <c r="BD42" s="205">
        <f>IF(AZ42=4,G42,0)</f>
        <v>0</v>
      </c>
      <c r="BE42" s="205">
        <f>IF(AZ42=5,G42,0)</f>
        <v>0</v>
      </c>
      <c r="CA42" s="229">
        <v>1</v>
      </c>
      <c r="CB42" s="229">
        <v>1</v>
      </c>
    </row>
    <row r="43" spans="1:80" x14ac:dyDescent="0.2">
      <c r="A43" s="238"/>
      <c r="B43" s="242"/>
      <c r="C43" s="334" t="s">
        <v>164</v>
      </c>
      <c r="D43" s="335"/>
      <c r="E43" s="243">
        <v>8.14</v>
      </c>
      <c r="F43" s="244"/>
      <c r="G43" s="245"/>
      <c r="H43" s="246"/>
      <c r="I43" s="240"/>
      <c r="J43" s="247"/>
      <c r="K43" s="240"/>
      <c r="M43" s="241" t="s">
        <v>164</v>
      </c>
      <c r="O43" s="229"/>
    </row>
    <row r="44" spans="1:80" x14ac:dyDescent="0.2">
      <c r="A44" s="238"/>
      <c r="B44" s="242"/>
      <c r="C44" s="334" t="s">
        <v>165</v>
      </c>
      <c r="D44" s="335"/>
      <c r="E44" s="243">
        <v>4.74</v>
      </c>
      <c r="F44" s="244"/>
      <c r="G44" s="245"/>
      <c r="H44" s="246"/>
      <c r="I44" s="240"/>
      <c r="J44" s="247"/>
      <c r="K44" s="240"/>
      <c r="M44" s="241" t="s">
        <v>165</v>
      </c>
      <c r="O44" s="229"/>
    </row>
    <row r="45" spans="1:80" x14ac:dyDescent="0.2">
      <c r="A45" s="238"/>
      <c r="B45" s="242"/>
      <c r="C45" s="334" t="s">
        <v>166</v>
      </c>
      <c r="D45" s="335"/>
      <c r="E45" s="243">
        <v>5.6</v>
      </c>
      <c r="F45" s="244"/>
      <c r="G45" s="245"/>
      <c r="H45" s="246"/>
      <c r="I45" s="240"/>
      <c r="J45" s="247"/>
      <c r="K45" s="240"/>
      <c r="M45" s="241" t="s">
        <v>166</v>
      </c>
      <c r="O45" s="229"/>
    </row>
    <row r="46" spans="1:80" x14ac:dyDescent="0.2">
      <c r="A46" s="238"/>
      <c r="B46" s="242"/>
      <c r="C46" s="334" t="s">
        <v>167</v>
      </c>
      <c r="D46" s="335"/>
      <c r="E46" s="243">
        <v>6.05</v>
      </c>
      <c r="F46" s="244"/>
      <c r="G46" s="245"/>
      <c r="H46" s="246"/>
      <c r="I46" s="240"/>
      <c r="J46" s="247"/>
      <c r="K46" s="240"/>
      <c r="M46" s="241" t="s">
        <v>167</v>
      </c>
      <c r="O46" s="229"/>
    </row>
    <row r="47" spans="1:80" x14ac:dyDescent="0.2">
      <c r="A47" s="238"/>
      <c r="B47" s="242"/>
      <c r="C47" s="334" t="s">
        <v>168</v>
      </c>
      <c r="D47" s="335"/>
      <c r="E47" s="243">
        <v>743.4</v>
      </c>
      <c r="F47" s="244"/>
      <c r="G47" s="245"/>
      <c r="H47" s="246"/>
      <c r="I47" s="240"/>
      <c r="J47" s="247"/>
      <c r="K47" s="240"/>
      <c r="M47" s="241" t="s">
        <v>168</v>
      </c>
      <c r="O47" s="229"/>
    </row>
    <row r="48" spans="1:80" x14ac:dyDescent="0.2">
      <c r="A48" s="238"/>
      <c r="B48" s="242"/>
      <c r="C48" s="334" t="s">
        <v>169</v>
      </c>
      <c r="D48" s="335"/>
      <c r="E48" s="243">
        <v>81</v>
      </c>
      <c r="F48" s="244"/>
      <c r="G48" s="245"/>
      <c r="H48" s="246"/>
      <c r="I48" s="240"/>
      <c r="J48" s="247"/>
      <c r="K48" s="240"/>
      <c r="M48" s="241" t="s">
        <v>169</v>
      </c>
      <c r="O48" s="229"/>
    </row>
    <row r="49" spans="1:80" x14ac:dyDescent="0.2">
      <c r="A49" s="238"/>
      <c r="B49" s="242"/>
      <c r="C49" s="334" t="s">
        <v>170</v>
      </c>
      <c r="D49" s="335"/>
      <c r="E49" s="243">
        <v>7.2</v>
      </c>
      <c r="F49" s="244"/>
      <c r="G49" s="245"/>
      <c r="H49" s="246"/>
      <c r="I49" s="240"/>
      <c r="J49" s="247"/>
      <c r="K49" s="240"/>
      <c r="M49" s="241" t="s">
        <v>170</v>
      </c>
      <c r="O49" s="229"/>
    </row>
    <row r="50" spans="1:80" x14ac:dyDescent="0.2">
      <c r="A50" s="238"/>
      <c r="B50" s="242"/>
      <c r="C50" s="334" t="s">
        <v>171</v>
      </c>
      <c r="D50" s="335"/>
      <c r="E50" s="243">
        <v>28.8</v>
      </c>
      <c r="F50" s="244"/>
      <c r="G50" s="245"/>
      <c r="H50" s="246"/>
      <c r="I50" s="240"/>
      <c r="J50" s="247"/>
      <c r="K50" s="240"/>
      <c r="M50" s="241" t="s">
        <v>171</v>
      </c>
      <c r="O50" s="229"/>
    </row>
    <row r="51" spans="1:80" x14ac:dyDescent="0.2">
      <c r="A51" s="238"/>
      <c r="B51" s="242"/>
      <c r="C51" s="334" t="s">
        <v>172</v>
      </c>
      <c r="D51" s="335"/>
      <c r="E51" s="243">
        <v>2.0499999999999998</v>
      </c>
      <c r="F51" s="244"/>
      <c r="G51" s="245"/>
      <c r="H51" s="246"/>
      <c r="I51" s="240"/>
      <c r="J51" s="247"/>
      <c r="K51" s="240"/>
      <c r="M51" s="241" t="s">
        <v>172</v>
      </c>
      <c r="O51" s="229"/>
    </row>
    <row r="52" spans="1:80" x14ac:dyDescent="0.2">
      <c r="A52" s="238"/>
      <c r="B52" s="242"/>
      <c r="C52" s="334" t="s">
        <v>173</v>
      </c>
      <c r="D52" s="335"/>
      <c r="E52" s="243">
        <v>7.2</v>
      </c>
      <c r="F52" s="244"/>
      <c r="G52" s="245"/>
      <c r="H52" s="246"/>
      <c r="I52" s="240"/>
      <c r="J52" s="247"/>
      <c r="K52" s="240"/>
      <c r="M52" s="241" t="s">
        <v>173</v>
      </c>
      <c r="O52" s="229"/>
    </row>
    <row r="53" spans="1:80" x14ac:dyDescent="0.2">
      <c r="A53" s="238"/>
      <c r="B53" s="242"/>
      <c r="C53" s="334" t="s">
        <v>174</v>
      </c>
      <c r="D53" s="335"/>
      <c r="E53" s="243">
        <v>2.4</v>
      </c>
      <c r="F53" s="244"/>
      <c r="G53" s="245"/>
      <c r="H53" s="246"/>
      <c r="I53" s="240"/>
      <c r="J53" s="247"/>
      <c r="K53" s="240"/>
      <c r="M53" s="241" t="s">
        <v>174</v>
      </c>
      <c r="O53" s="229"/>
    </row>
    <row r="54" spans="1:80" x14ac:dyDescent="0.2">
      <c r="A54" s="238"/>
      <c r="B54" s="242"/>
      <c r="C54" s="334" t="s">
        <v>175</v>
      </c>
      <c r="D54" s="335"/>
      <c r="E54" s="243">
        <v>0.48</v>
      </c>
      <c r="F54" s="244"/>
      <c r="G54" s="245"/>
      <c r="H54" s="246"/>
      <c r="I54" s="240"/>
      <c r="J54" s="247"/>
      <c r="K54" s="240"/>
      <c r="M54" s="241" t="s">
        <v>175</v>
      </c>
      <c r="O54" s="229"/>
    </row>
    <row r="55" spans="1:80" ht="22.5" x14ac:dyDescent="0.2">
      <c r="A55" s="230">
        <v>15</v>
      </c>
      <c r="B55" s="231" t="s">
        <v>176</v>
      </c>
      <c r="C55" s="232" t="s">
        <v>177</v>
      </c>
      <c r="D55" s="233" t="s">
        <v>124</v>
      </c>
      <c r="E55" s="234">
        <v>187.4</v>
      </c>
      <c r="F55" s="234"/>
      <c r="G55" s="235">
        <f>E55*F55</f>
        <v>0</v>
      </c>
      <c r="H55" s="236">
        <v>2.0000000000000001E-4</v>
      </c>
      <c r="I55" s="237">
        <f>E55*H55</f>
        <v>3.7480000000000006E-2</v>
      </c>
      <c r="J55" s="236">
        <v>0</v>
      </c>
      <c r="K55" s="237">
        <f>E55*J55</f>
        <v>0</v>
      </c>
      <c r="O55" s="229">
        <v>2</v>
      </c>
      <c r="AA55" s="205">
        <v>1</v>
      </c>
      <c r="AB55" s="205">
        <v>1</v>
      </c>
      <c r="AC55" s="205">
        <v>1</v>
      </c>
      <c r="AZ55" s="205">
        <v>1</v>
      </c>
      <c r="BA55" s="205">
        <f>IF(AZ55=1,G55,0)</f>
        <v>0</v>
      </c>
      <c r="BB55" s="205">
        <f>IF(AZ55=2,G55,0)</f>
        <v>0</v>
      </c>
      <c r="BC55" s="205">
        <f>IF(AZ55=3,G55,0)</f>
        <v>0</v>
      </c>
      <c r="BD55" s="205">
        <f>IF(AZ55=4,G55,0)</f>
        <v>0</v>
      </c>
      <c r="BE55" s="205">
        <f>IF(AZ55=5,G55,0)</f>
        <v>0</v>
      </c>
      <c r="CA55" s="229">
        <v>1</v>
      </c>
      <c r="CB55" s="229">
        <v>1</v>
      </c>
    </row>
    <row r="56" spans="1:80" x14ac:dyDescent="0.2">
      <c r="A56" s="238"/>
      <c r="B56" s="242"/>
      <c r="C56" s="334" t="s">
        <v>178</v>
      </c>
      <c r="D56" s="335"/>
      <c r="E56" s="243">
        <v>2.5</v>
      </c>
      <c r="F56" s="244"/>
      <c r="G56" s="245"/>
      <c r="H56" s="246"/>
      <c r="I56" s="240"/>
      <c r="J56" s="247"/>
      <c r="K56" s="240"/>
      <c r="M56" s="241" t="s">
        <v>178</v>
      </c>
      <c r="O56" s="229"/>
    </row>
    <row r="57" spans="1:80" x14ac:dyDescent="0.2">
      <c r="A57" s="238"/>
      <c r="B57" s="242"/>
      <c r="C57" s="334" t="s">
        <v>179</v>
      </c>
      <c r="D57" s="335"/>
      <c r="E57" s="243">
        <v>1</v>
      </c>
      <c r="F57" s="244"/>
      <c r="G57" s="245"/>
      <c r="H57" s="246"/>
      <c r="I57" s="240"/>
      <c r="J57" s="247"/>
      <c r="K57" s="240"/>
      <c r="M57" s="241" t="s">
        <v>179</v>
      </c>
      <c r="O57" s="229"/>
    </row>
    <row r="58" spans="1:80" x14ac:dyDescent="0.2">
      <c r="A58" s="238"/>
      <c r="B58" s="242"/>
      <c r="C58" s="334" t="s">
        <v>180</v>
      </c>
      <c r="D58" s="335"/>
      <c r="E58" s="243">
        <v>1.2</v>
      </c>
      <c r="F58" s="244"/>
      <c r="G58" s="245"/>
      <c r="H58" s="246"/>
      <c r="I58" s="240"/>
      <c r="J58" s="247"/>
      <c r="K58" s="240"/>
      <c r="M58" s="241" t="s">
        <v>180</v>
      </c>
      <c r="O58" s="229"/>
    </row>
    <row r="59" spans="1:80" x14ac:dyDescent="0.2">
      <c r="A59" s="238"/>
      <c r="B59" s="242"/>
      <c r="C59" s="334" t="s">
        <v>181</v>
      </c>
      <c r="D59" s="335"/>
      <c r="E59" s="243">
        <v>1.65</v>
      </c>
      <c r="F59" s="244"/>
      <c r="G59" s="245"/>
      <c r="H59" s="246"/>
      <c r="I59" s="240"/>
      <c r="J59" s="247"/>
      <c r="K59" s="240"/>
      <c r="M59" s="241" t="s">
        <v>181</v>
      </c>
      <c r="O59" s="229"/>
    </row>
    <row r="60" spans="1:80" x14ac:dyDescent="0.2">
      <c r="A60" s="238"/>
      <c r="B60" s="242"/>
      <c r="C60" s="334" t="s">
        <v>182</v>
      </c>
      <c r="D60" s="335"/>
      <c r="E60" s="243">
        <v>151.19999999999999</v>
      </c>
      <c r="F60" s="244"/>
      <c r="G60" s="245"/>
      <c r="H60" s="246"/>
      <c r="I60" s="240"/>
      <c r="J60" s="247"/>
      <c r="K60" s="240"/>
      <c r="M60" s="241" t="s">
        <v>182</v>
      </c>
      <c r="O60" s="229"/>
    </row>
    <row r="61" spans="1:80" x14ac:dyDescent="0.2">
      <c r="A61" s="238"/>
      <c r="B61" s="242"/>
      <c r="C61" s="334" t="s">
        <v>183</v>
      </c>
      <c r="D61" s="335"/>
      <c r="E61" s="243">
        <v>16.2</v>
      </c>
      <c r="F61" s="244"/>
      <c r="G61" s="245"/>
      <c r="H61" s="246"/>
      <c r="I61" s="240"/>
      <c r="J61" s="247"/>
      <c r="K61" s="240"/>
      <c r="M61" s="241" t="s">
        <v>183</v>
      </c>
      <c r="O61" s="229"/>
    </row>
    <row r="62" spans="1:80" x14ac:dyDescent="0.2">
      <c r="A62" s="238"/>
      <c r="B62" s="242"/>
      <c r="C62" s="334" t="s">
        <v>184</v>
      </c>
      <c r="D62" s="335"/>
      <c r="E62" s="243">
        <v>2</v>
      </c>
      <c r="F62" s="244"/>
      <c r="G62" s="245"/>
      <c r="H62" s="246"/>
      <c r="I62" s="240"/>
      <c r="J62" s="247"/>
      <c r="K62" s="240"/>
      <c r="M62" s="241" t="s">
        <v>184</v>
      </c>
      <c r="O62" s="229"/>
    </row>
    <row r="63" spans="1:80" x14ac:dyDescent="0.2">
      <c r="A63" s="238"/>
      <c r="B63" s="242"/>
      <c r="C63" s="334" t="s">
        <v>185</v>
      </c>
      <c r="D63" s="335"/>
      <c r="E63" s="243">
        <v>7.2</v>
      </c>
      <c r="F63" s="244"/>
      <c r="G63" s="245"/>
      <c r="H63" s="246"/>
      <c r="I63" s="240"/>
      <c r="J63" s="247"/>
      <c r="K63" s="240"/>
      <c r="M63" s="241" t="s">
        <v>185</v>
      </c>
      <c r="O63" s="229"/>
    </row>
    <row r="64" spans="1:80" x14ac:dyDescent="0.2">
      <c r="A64" s="238"/>
      <c r="B64" s="242"/>
      <c r="C64" s="334" t="s">
        <v>186</v>
      </c>
      <c r="D64" s="335"/>
      <c r="E64" s="243">
        <v>0.45</v>
      </c>
      <c r="F64" s="244"/>
      <c r="G64" s="245"/>
      <c r="H64" s="246"/>
      <c r="I64" s="240"/>
      <c r="J64" s="247"/>
      <c r="K64" s="240"/>
      <c r="M64" s="241" t="s">
        <v>186</v>
      </c>
      <c r="O64" s="229"/>
    </row>
    <row r="65" spans="1:80" x14ac:dyDescent="0.2">
      <c r="A65" s="238"/>
      <c r="B65" s="242"/>
      <c r="C65" s="334" t="s">
        <v>187</v>
      </c>
      <c r="D65" s="335"/>
      <c r="E65" s="243">
        <v>2.4</v>
      </c>
      <c r="F65" s="244"/>
      <c r="G65" s="245"/>
      <c r="H65" s="246"/>
      <c r="I65" s="240"/>
      <c r="J65" s="247"/>
      <c r="K65" s="240"/>
      <c r="M65" s="241" t="s">
        <v>187</v>
      </c>
      <c r="O65" s="229"/>
    </row>
    <row r="66" spans="1:80" x14ac:dyDescent="0.2">
      <c r="A66" s="238"/>
      <c r="B66" s="242"/>
      <c r="C66" s="334" t="s">
        <v>188</v>
      </c>
      <c r="D66" s="335"/>
      <c r="E66" s="243">
        <v>1.2</v>
      </c>
      <c r="F66" s="244"/>
      <c r="G66" s="245"/>
      <c r="H66" s="246"/>
      <c r="I66" s="240"/>
      <c r="J66" s="247"/>
      <c r="K66" s="240"/>
      <c r="M66" s="241" t="s">
        <v>188</v>
      </c>
      <c r="O66" s="229"/>
    </row>
    <row r="67" spans="1:80" x14ac:dyDescent="0.2">
      <c r="A67" s="238"/>
      <c r="B67" s="242"/>
      <c r="C67" s="334" t="s">
        <v>189</v>
      </c>
      <c r="D67" s="335"/>
      <c r="E67" s="243">
        <v>0.4</v>
      </c>
      <c r="F67" s="244"/>
      <c r="G67" s="245"/>
      <c r="H67" s="246"/>
      <c r="I67" s="240"/>
      <c r="J67" s="247"/>
      <c r="K67" s="240"/>
      <c r="M67" s="241" t="s">
        <v>189</v>
      </c>
      <c r="O67" s="229"/>
    </row>
    <row r="68" spans="1:80" x14ac:dyDescent="0.2">
      <c r="A68" s="230">
        <v>16</v>
      </c>
      <c r="B68" s="231" t="s">
        <v>190</v>
      </c>
      <c r="C68" s="232" t="s">
        <v>191</v>
      </c>
      <c r="D68" s="233" t="s">
        <v>128</v>
      </c>
      <c r="E68" s="234">
        <v>1586.8620000000001</v>
      </c>
      <c r="F68" s="234"/>
      <c r="G68" s="235">
        <f>E68*F68</f>
        <v>0</v>
      </c>
      <c r="H68" s="236">
        <v>2.001E-2</v>
      </c>
      <c r="I68" s="237">
        <f>E68*H68</f>
        <v>31.753108620000003</v>
      </c>
      <c r="J68" s="236">
        <v>0</v>
      </c>
      <c r="K68" s="237">
        <f>E68*J68</f>
        <v>0</v>
      </c>
      <c r="O68" s="229">
        <v>2</v>
      </c>
      <c r="AA68" s="205">
        <v>1</v>
      </c>
      <c r="AB68" s="205">
        <v>1</v>
      </c>
      <c r="AC68" s="205">
        <v>1</v>
      </c>
      <c r="AZ68" s="205">
        <v>1</v>
      </c>
      <c r="BA68" s="205">
        <f>IF(AZ68=1,G68,0)</f>
        <v>0</v>
      </c>
      <c r="BB68" s="205">
        <f>IF(AZ68=2,G68,0)</f>
        <v>0</v>
      </c>
      <c r="BC68" s="205">
        <f>IF(AZ68=3,G68,0)</f>
        <v>0</v>
      </c>
      <c r="BD68" s="205">
        <f>IF(AZ68=4,G68,0)</f>
        <v>0</v>
      </c>
      <c r="BE68" s="205">
        <f>IF(AZ68=5,G68,0)</f>
        <v>0</v>
      </c>
      <c r="CA68" s="229">
        <v>1</v>
      </c>
      <c r="CB68" s="229">
        <v>1</v>
      </c>
    </row>
    <row r="69" spans="1:80" x14ac:dyDescent="0.2">
      <c r="A69" s="238"/>
      <c r="B69" s="242"/>
      <c r="C69" s="334" t="s">
        <v>192</v>
      </c>
      <c r="D69" s="335"/>
      <c r="E69" s="243">
        <v>1923.5029999999999</v>
      </c>
      <c r="F69" s="244"/>
      <c r="G69" s="245"/>
      <c r="H69" s="246"/>
      <c r="I69" s="240"/>
      <c r="J69" s="247"/>
      <c r="K69" s="240"/>
      <c r="M69" s="241" t="s">
        <v>192</v>
      </c>
      <c r="O69" s="229"/>
    </row>
    <row r="70" spans="1:80" x14ac:dyDescent="0.2">
      <c r="A70" s="238"/>
      <c r="B70" s="242"/>
      <c r="C70" s="334" t="s">
        <v>193</v>
      </c>
      <c r="D70" s="335"/>
      <c r="E70" s="243">
        <v>-336.64100000000002</v>
      </c>
      <c r="F70" s="244"/>
      <c r="G70" s="245"/>
      <c r="H70" s="246"/>
      <c r="I70" s="240"/>
      <c r="J70" s="247"/>
      <c r="K70" s="240"/>
      <c r="M70" s="241" t="s">
        <v>193</v>
      </c>
      <c r="O70" s="229"/>
    </row>
    <row r="71" spans="1:80" x14ac:dyDescent="0.2">
      <c r="A71" s="230">
        <v>17</v>
      </c>
      <c r="B71" s="231" t="s">
        <v>194</v>
      </c>
      <c r="C71" s="232" t="s">
        <v>195</v>
      </c>
      <c r="D71" s="233" t="s">
        <v>128</v>
      </c>
      <c r="E71" s="234">
        <v>91.7</v>
      </c>
      <c r="F71" s="234"/>
      <c r="G71" s="235">
        <f>E71*F71</f>
        <v>0</v>
      </c>
      <c r="H71" s="236">
        <v>2.6599999999999999E-2</v>
      </c>
      <c r="I71" s="237">
        <f>E71*H71</f>
        <v>2.4392200000000002</v>
      </c>
      <c r="J71" s="236">
        <v>0</v>
      </c>
      <c r="K71" s="237">
        <f>E71*J71</f>
        <v>0</v>
      </c>
      <c r="O71" s="229">
        <v>2</v>
      </c>
      <c r="AA71" s="205">
        <v>1</v>
      </c>
      <c r="AB71" s="205">
        <v>0</v>
      </c>
      <c r="AC71" s="205">
        <v>0</v>
      </c>
      <c r="AZ71" s="205">
        <v>1</v>
      </c>
      <c r="BA71" s="205">
        <f>IF(AZ71=1,G71,0)</f>
        <v>0</v>
      </c>
      <c r="BB71" s="205">
        <f>IF(AZ71=2,G71,0)</f>
        <v>0</v>
      </c>
      <c r="BC71" s="205">
        <f>IF(AZ71=3,G71,0)</f>
        <v>0</v>
      </c>
      <c r="BD71" s="205">
        <f>IF(AZ71=4,G71,0)</f>
        <v>0</v>
      </c>
      <c r="BE71" s="205">
        <f>IF(AZ71=5,G71,0)</f>
        <v>0</v>
      </c>
      <c r="CA71" s="229">
        <v>1</v>
      </c>
      <c r="CB71" s="229">
        <v>0</v>
      </c>
    </row>
    <row r="72" spans="1:80" ht="22.5" x14ac:dyDescent="0.2">
      <c r="A72" s="238"/>
      <c r="B72" s="242"/>
      <c r="C72" s="334" t="s">
        <v>196</v>
      </c>
      <c r="D72" s="335"/>
      <c r="E72" s="243">
        <v>91.7</v>
      </c>
      <c r="F72" s="244"/>
      <c r="G72" s="245"/>
      <c r="H72" s="246"/>
      <c r="I72" s="240"/>
      <c r="J72" s="247"/>
      <c r="K72" s="240"/>
      <c r="M72" s="241" t="s">
        <v>196</v>
      </c>
      <c r="O72" s="229"/>
    </row>
    <row r="73" spans="1:80" ht="22.5" x14ac:dyDescent="0.2">
      <c r="A73" s="230">
        <v>18</v>
      </c>
      <c r="B73" s="231" t="s">
        <v>197</v>
      </c>
      <c r="C73" s="232" t="s">
        <v>198</v>
      </c>
      <c r="D73" s="233" t="s">
        <v>128</v>
      </c>
      <c r="E73" s="234">
        <v>1923.5029999999999</v>
      </c>
      <c r="F73" s="234"/>
      <c r="G73" s="235">
        <f>E73*F73</f>
        <v>0</v>
      </c>
      <c r="H73" s="236">
        <v>4.5999999999999999E-3</v>
      </c>
      <c r="I73" s="237">
        <f>E73*H73</f>
        <v>8.8481138000000001</v>
      </c>
      <c r="J73" s="236">
        <v>0</v>
      </c>
      <c r="K73" s="237">
        <f>E73*J73</f>
        <v>0</v>
      </c>
      <c r="O73" s="229">
        <v>2</v>
      </c>
      <c r="AA73" s="205">
        <v>1</v>
      </c>
      <c r="AB73" s="205">
        <v>1</v>
      </c>
      <c r="AC73" s="205">
        <v>1</v>
      </c>
      <c r="AZ73" s="205">
        <v>1</v>
      </c>
      <c r="BA73" s="205">
        <f>IF(AZ73=1,G73,0)</f>
        <v>0</v>
      </c>
      <c r="BB73" s="205">
        <f>IF(AZ73=2,G73,0)</f>
        <v>0</v>
      </c>
      <c r="BC73" s="205">
        <f>IF(AZ73=3,G73,0)</f>
        <v>0</v>
      </c>
      <c r="BD73" s="205">
        <f>IF(AZ73=4,G73,0)</f>
        <v>0</v>
      </c>
      <c r="BE73" s="205">
        <f>IF(AZ73=5,G73,0)</f>
        <v>0</v>
      </c>
      <c r="CA73" s="229">
        <v>1</v>
      </c>
      <c r="CB73" s="229">
        <v>1</v>
      </c>
    </row>
    <row r="74" spans="1:80" ht="22.5" x14ac:dyDescent="0.2">
      <c r="A74" s="238"/>
      <c r="B74" s="239"/>
      <c r="C74" s="331" t="s">
        <v>199</v>
      </c>
      <c r="D74" s="332"/>
      <c r="E74" s="332"/>
      <c r="F74" s="332"/>
      <c r="G74" s="333"/>
      <c r="I74" s="240"/>
      <c r="K74" s="240"/>
      <c r="L74" s="241" t="s">
        <v>199</v>
      </c>
      <c r="O74" s="229">
        <v>3</v>
      </c>
    </row>
    <row r="75" spans="1:80" x14ac:dyDescent="0.2">
      <c r="A75" s="230">
        <v>19</v>
      </c>
      <c r="B75" s="231" t="s">
        <v>200</v>
      </c>
      <c r="C75" s="232" t="s">
        <v>201</v>
      </c>
      <c r="D75" s="233" t="s">
        <v>128</v>
      </c>
      <c r="E75" s="234">
        <v>16</v>
      </c>
      <c r="F75" s="234"/>
      <c r="G75" s="235">
        <f>E75*F75</f>
        <v>0</v>
      </c>
      <c r="H75" s="236">
        <v>0</v>
      </c>
      <c r="I75" s="237">
        <f>E75*H75</f>
        <v>0</v>
      </c>
      <c r="J75" s="236">
        <v>0</v>
      </c>
      <c r="K75" s="237">
        <f>E75*J75</f>
        <v>0</v>
      </c>
      <c r="O75" s="229">
        <v>2</v>
      </c>
      <c r="AA75" s="205">
        <v>1</v>
      </c>
      <c r="AB75" s="205">
        <v>1</v>
      </c>
      <c r="AC75" s="205">
        <v>1</v>
      </c>
      <c r="AZ75" s="205">
        <v>1</v>
      </c>
      <c r="BA75" s="205">
        <f>IF(AZ75=1,G75,0)</f>
        <v>0</v>
      </c>
      <c r="BB75" s="205">
        <f>IF(AZ75=2,G75,0)</f>
        <v>0</v>
      </c>
      <c r="BC75" s="205">
        <f>IF(AZ75=3,G75,0)</f>
        <v>0</v>
      </c>
      <c r="BD75" s="205">
        <f>IF(AZ75=4,G75,0)</f>
        <v>0</v>
      </c>
      <c r="BE75" s="205">
        <f>IF(AZ75=5,G75,0)</f>
        <v>0</v>
      </c>
      <c r="CA75" s="229">
        <v>1</v>
      </c>
      <c r="CB75" s="229">
        <v>1</v>
      </c>
    </row>
    <row r="76" spans="1:80" ht="33.75" x14ac:dyDescent="0.2">
      <c r="A76" s="238"/>
      <c r="B76" s="239"/>
      <c r="C76" s="331" t="s">
        <v>908</v>
      </c>
      <c r="D76" s="332"/>
      <c r="E76" s="332"/>
      <c r="F76" s="332"/>
      <c r="G76" s="333"/>
      <c r="I76" s="240"/>
      <c r="K76" s="240"/>
      <c r="L76" s="241" t="s">
        <v>202</v>
      </c>
      <c r="O76" s="229">
        <v>3</v>
      </c>
    </row>
    <row r="77" spans="1:80" x14ac:dyDescent="0.2">
      <c r="A77" s="230">
        <v>20</v>
      </c>
      <c r="B77" s="231" t="s">
        <v>203</v>
      </c>
      <c r="C77" s="232" t="s">
        <v>204</v>
      </c>
      <c r="D77" s="233" t="s">
        <v>128</v>
      </c>
      <c r="E77" s="234">
        <v>1923.5029999999999</v>
      </c>
      <c r="F77" s="234"/>
      <c r="G77" s="235">
        <f>E77*F77</f>
        <v>0</v>
      </c>
      <c r="H77" s="236">
        <v>4.2000000000000002E-4</v>
      </c>
      <c r="I77" s="237">
        <f>E77*H77</f>
        <v>0.80787125999999998</v>
      </c>
      <c r="J77" s="236">
        <v>0</v>
      </c>
      <c r="K77" s="237">
        <f>E77*J77</f>
        <v>0</v>
      </c>
      <c r="O77" s="229">
        <v>2</v>
      </c>
      <c r="AA77" s="205">
        <v>1</v>
      </c>
      <c r="AB77" s="205">
        <v>1</v>
      </c>
      <c r="AC77" s="205">
        <v>1</v>
      </c>
      <c r="AZ77" s="205">
        <v>1</v>
      </c>
      <c r="BA77" s="205">
        <f>IF(AZ77=1,G77,0)</f>
        <v>0</v>
      </c>
      <c r="BB77" s="205">
        <f>IF(AZ77=2,G77,0)</f>
        <v>0</v>
      </c>
      <c r="BC77" s="205">
        <f>IF(AZ77=3,G77,0)</f>
        <v>0</v>
      </c>
      <c r="BD77" s="205">
        <f>IF(AZ77=4,G77,0)</f>
        <v>0</v>
      </c>
      <c r="BE77" s="205">
        <f>IF(AZ77=5,G77,0)</f>
        <v>0</v>
      </c>
      <c r="CA77" s="229">
        <v>1</v>
      </c>
      <c r="CB77" s="229">
        <v>1</v>
      </c>
    </row>
    <row r="78" spans="1:80" x14ac:dyDescent="0.2">
      <c r="A78" s="230">
        <v>21</v>
      </c>
      <c r="B78" s="231" t="s">
        <v>205</v>
      </c>
      <c r="C78" s="232" t="s">
        <v>206</v>
      </c>
      <c r="D78" s="233" t="s">
        <v>128</v>
      </c>
      <c r="E78" s="234">
        <v>1923.5029999999999</v>
      </c>
      <c r="F78" s="234"/>
      <c r="G78" s="235">
        <f>E78*F78</f>
        <v>0</v>
      </c>
      <c r="H78" s="236">
        <v>1E-4</v>
      </c>
      <c r="I78" s="237">
        <f>E78*H78</f>
        <v>0.1923503</v>
      </c>
      <c r="J78" s="236">
        <v>0</v>
      </c>
      <c r="K78" s="237">
        <f>E78*J78</f>
        <v>0</v>
      </c>
      <c r="O78" s="229">
        <v>2</v>
      </c>
      <c r="AA78" s="205">
        <v>1</v>
      </c>
      <c r="AB78" s="205">
        <v>1</v>
      </c>
      <c r="AC78" s="205">
        <v>1</v>
      </c>
      <c r="AZ78" s="205">
        <v>1</v>
      </c>
      <c r="BA78" s="205">
        <f>IF(AZ78=1,G78,0)</f>
        <v>0</v>
      </c>
      <c r="BB78" s="205">
        <f>IF(AZ78=2,G78,0)</f>
        <v>0</v>
      </c>
      <c r="BC78" s="205">
        <f>IF(AZ78=3,G78,0)</f>
        <v>0</v>
      </c>
      <c r="BD78" s="205">
        <f>IF(AZ78=4,G78,0)</f>
        <v>0</v>
      </c>
      <c r="BE78" s="205">
        <f>IF(AZ78=5,G78,0)</f>
        <v>0</v>
      </c>
      <c r="CA78" s="229">
        <v>1</v>
      </c>
      <c r="CB78" s="229">
        <v>1</v>
      </c>
    </row>
    <row r="79" spans="1:80" x14ac:dyDescent="0.2">
      <c r="A79" s="238"/>
      <c r="B79" s="242"/>
      <c r="C79" s="334" t="s">
        <v>207</v>
      </c>
      <c r="D79" s="335"/>
      <c r="E79" s="243">
        <v>418.09300000000002</v>
      </c>
      <c r="F79" s="244"/>
      <c r="G79" s="245"/>
      <c r="H79" s="246"/>
      <c r="I79" s="240"/>
      <c r="J79" s="247"/>
      <c r="K79" s="240"/>
      <c r="M79" s="241" t="s">
        <v>207</v>
      </c>
      <c r="O79" s="229"/>
    </row>
    <row r="80" spans="1:80" x14ac:dyDescent="0.2">
      <c r="A80" s="238"/>
      <c r="B80" s="242"/>
      <c r="C80" s="334" t="s">
        <v>208</v>
      </c>
      <c r="D80" s="335"/>
      <c r="E80" s="243">
        <v>343.98379999999997</v>
      </c>
      <c r="F80" s="244"/>
      <c r="G80" s="245"/>
      <c r="H80" s="246"/>
      <c r="I80" s="240"/>
      <c r="J80" s="247"/>
      <c r="K80" s="240"/>
      <c r="M80" s="241" t="s">
        <v>208</v>
      </c>
      <c r="O80" s="229"/>
    </row>
    <row r="81" spans="1:80" ht="33.75" x14ac:dyDescent="0.2">
      <c r="A81" s="238"/>
      <c r="B81" s="242"/>
      <c r="C81" s="334" t="s">
        <v>209</v>
      </c>
      <c r="D81" s="335"/>
      <c r="E81" s="243">
        <v>483.24</v>
      </c>
      <c r="F81" s="244"/>
      <c r="G81" s="245"/>
      <c r="H81" s="246"/>
      <c r="I81" s="240"/>
      <c r="J81" s="247"/>
      <c r="K81" s="240"/>
      <c r="M81" s="241" t="s">
        <v>209</v>
      </c>
      <c r="O81" s="229"/>
    </row>
    <row r="82" spans="1:80" ht="33.75" x14ac:dyDescent="0.2">
      <c r="A82" s="238"/>
      <c r="B82" s="242"/>
      <c r="C82" s="334" t="s">
        <v>210</v>
      </c>
      <c r="D82" s="335"/>
      <c r="E82" s="243">
        <v>446.74369999999999</v>
      </c>
      <c r="F82" s="244"/>
      <c r="G82" s="245"/>
      <c r="H82" s="246"/>
      <c r="I82" s="240"/>
      <c r="J82" s="247"/>
      <c r="K82" s="240"/>
      <c r="M82" s="241" t="s">
        <v>210</v>
      </c>
      <c r="O82" s="229"/>
    </row>
    <row r="83" spans="1:80" x14ac:dyDescent="0.2">
      <c r="A83" s="238"/>
      <c r="B83" s="242"/>
      <c r="C83" s="334" t="s">
        <v>211</v>
      </c>
      <c r="D83" s="335"/>
      <c r="E83" s="243">
        <v>232.53</v>
      </c>
      <c r="F83" s="244"/>
      <c r="G83" s="245"/>
      <c r="H83" s="246"/>
      <c r="I83" s="240"/>
      <c r="J83" s="247"/>
      <c r="K83" s="240"/>
      <c r="M83" s="241" t="s">
        <v>211</v>
      </c>
      <c r="O83" s="229"/>
    </row>
    <row r="84" spans="1:80" x14ac:dyDescent="0.2">
      <c r="A84" s="238"/>
      <c r="B84" s="242"/>
      <c r="C84" s="334" t="s">
        <v>212</v>
      </c>
      <c r="D84" s="335"/>
      <c r="E84" s="243">
        <v>-0.72</v>
      </c>
      <c r="F84" s="244"/>
      <c r="G84" s="245"/>
      <c r="H84" s="246"/>
      <c r="I84" s="240"/>
      <c r="J84" s="247"/>
      <c r="K84" s="240"/>
      <c r="M84" s="241" t="s">
        <v>212</v>
      </c>
      <c r="O84" s="229"/>
    </row>
    <row r="85" spans="1:80" x14ac:dyDescent="0.2">
      <c r="A85" s="238"/>
      <c r="B85" s="242"/>
      <c r="C85" s="334" t="s">
        <v>213</v>
      </c>
      <c r="D85" s="335"/>
      <c r="E85" s="243">
        <v>-0.36749999999999999</v>
      </c>
      <c r="F85" s="244"/>
      <c r="G85" s="245"/>
      <c r="H85" s="246"/>
      <c r="I85" s="240"/>
      <c r="J85" s="247"/>
      <c r="K85" s="240"/>
      <c r="M85" s="241" t="s">
        <v>213</v>
      </c>
      <c r="O85" s="229"/>
    </row>
    <row r="86" spans="1:80" x14ac:dyDescent="0.2">
      <c r="A86" s="230">
        <v>22</v>
      </c>
      <c r="B86" s="231" t="s">
        <v>214</v>
      </c>
      <c r="C86" s="232" t="s">
        <v>215</v>
      </c>
      <c r="D86" s="233" t="s">
        <v>124</v>
      </c>
      <c r="E86" s="234">
        <v>181.05</v>
      </c>
      <c r="F86" s="234"/>
      <c r="G86" s="235">
        <f>E86*F86</f>
        <v>0</v>
      </c>
      <c r="H86" s="236">
        <v>2.12E-2</v>
      </c>
      <c r="I86" s="237">
        <f>E86*H86</f>
        <v>3.8382600000000004</v>
      </c>
      <c r="J86" s="236">
        <v>0</v>
      </c>
      <c r="K86" s="237">
        <f>E86*J86</f>
        <v>0</v>
      </c>
      <c r="O86" s="229">
        <v>2</v>
      </c>
      <c r="AA86" s="205">
        <v>1</v>
      </c>
      <c r="AB86" s="205">
        <v>1</v>
      </c>
      <c r="AC86" s="205">
        <v>1</v>
      </c>
      <c r="AZ86" s="205">
        <v>1</v>
      </c>
      <c r="BA86" s="205">
        <f>IF(AZ86=1,G86,0)</f>
        <v>0</v>
      </c>
      <c r="BB86" s="205">
        <f>IF(AZ86=2,G86,0)</f>
        <v>0</v>
      </c>
      <c r="BC86" s="205">
        <f>IF(AZ86=3,G86,0)</f>
        <v>0</v>
      </c>
      <c r="BD86" s="205">
        <f>IF(AZ86=4,G86,0)</f>
        <v>0</v>
      </c>
      <c r="BE86" s="205">
        <f>IF(AZ86=5,G86,0)</f>
        <v>0</v>
      </c>
      <c r="CA86" s="229">
        <v>1</v>
      </c>
      <c r="CB86" s="229">
        <v>1</v>
      </c>
    </row>
    <row r="87" spans="1:80" x14ac:dyDescent="0.2">
      <c r="A87" s="238"/>
      <c r="B87" s="242"/>
      <c r="C87" s="334" t="s">
        <v>216</v>
      </c>
      <c r="D87" s="335"/>
      <c r="E87" s="243">
        <v>181.05</v>
      </c>
      <c r="F87" s="244"/>
      <c r="G87" s="245"/>
      <c r="H87" s="246"/>
      <c r="I87" s="240"/>
      <c r="J87" s="247"/>
      <c r="K87" s="240"/>
      <c r="M87" s="241" t="s">
        <v>216</v>
      </c>
      <c r="O87" s="229"/>
    </row>
    <row r="88" spans="1:80" x14ac:dyDescent="0.2">
      <c r="A88" s="230">
        <v>23</v>
      </c>
      <c r="B88" s="231" t="s">
        <v>217</v>
      </c>
      <c r="C88" s="232" t="s">
        <v>218</v>
      </c>
      <c r="D88" s="233" t="s">
        <v>219</v>
      </c>
      <c r="E88" s="234">
        <v>1</v>
      </c>
      <c r="F88" s="234"/>
      <c r="G88" s="235">
        <f>E88*F88</f>
        <v>0</v>
      </c>
      <c r="H88" s="236">
        <v>0</v>
      </c>
      <c r="I88" s="237">
        <f>E88*H88</f>
        <v>0</v>
      </c>
      <c r="J88" s="236"/>
      <c r="K88" s="237">
        <f>E88*J88</f>
        <v>0</v>
      </c>
      <c r="O88" s="229">
        <v>2</v>
      </c>
      <c r="AA88" s="205">
        <v>12</v>
      </c>
      <c r="AB88" s="205">
        <v>0</v>
      </c>
      <c r="AC88" s="205">
        <v>63</v>
      </c>
      <c r="AZ88" s="205">
        <v>1</v>
      </c>
      <c r="BA88" s="205">
        <f>IF(AZ88=1,G88,0)</f>
        <v>0</v>
      </c>
      <c r="BB88" s="205">
        <f>IF(AZ88=2,G88,0)</f>
        <v>0</v>
      </c>
      <c r="BC88" s="205">
        <f>IF(AZ88=3,G88,0)</f>
        <v>0</v>
      </c>
      <c r="BD88" s="205">
        <f>IF(AZ88=4,G88,0)</f>
        <v>0</v>
      </c>
      <c r="BE88" s="205">
        <f>IF(AZ88=5,G88,0)</f>
        <v>0</v>
      </c>
      <c r="CA88" s="229">
        <v>12</v>
      </c>
      <c r="CB88" s="229">
        <v>0</v>
      </c>
    </row>
    <row r="89" spans="1:80" ht="22.5" x14ac:dyDescent="0.2">
      <c r="A89" s="230">
        <v>24</v>
      </c>
      <c r="B89" s="231" t="s">
        <v>220</v>
      </c>
      <c r="C89" s="232" t="s">
        <v>221</v>
      </c>
      <c r="D89" s="233" t="s">
        <v>219</v>
      </c>
      <c r="E89" s="234">
        <v>32</v>
      </c>
      <c r="F89" s="234"/>
      <c r="G89" s="235">
        <f>E89*F89</f>
        <v>0</v>
      </c>
      <c r="H89" s="236">
        <v>0</v>
      </c>
      <c r="I89" s="237">
        <f>E89*H89</f>
        <v>0</v>
      </c>
      <c r="J89" s="236"/>
      <c r="K89" s="237">
        <f>E89*J89</f>
        <v>0</v>
      </c>
      <c r="O89" s="229">
        <v>2</v>
      </c>
      <c r="AA89" s="205">
        <v>12</v>
      </c>
      <c r="AB89" s="205">
        <v>0</v>
      </c>
      <c r="AC89" s="205">
        <v>57</v>
      </c>
      <c r="AZ89" s="205">
        <v>1</v>
      </c>
      <c r="BA89" s="205">
        <f>IF(AZ89=1,G89,0)</f>
        <v>0</v>
      </c>
      <c r="BB89" s="205">
        <f>IF(AZ89=2,G89,0)</f>
        <v>0</v>
      </c>
      <c r="BC89" s="205">
        <f>IF(AZ89=3,G89,0)</f>
        <v>0</v>
      </c>
      <c r="BD89" s="205">
        <f>IF(AZ89=4,G89,0)</f>
        <v>0</v>
      </c>
      <c r="BE89" s="205">
        <f>IF(AZ89=5,G89,0)</f>
        <v>0</v>
      </c>
      <c r="CA89" s="229">
        <v>12</v>
      </c>
      <c r="CB89" s="229">
        <v>0</v>
      </c>
    </row>
    <row r="90" spans="1:80" x14ac:dyDescent="0.2">
      <c r="A90" s="238"/>
      <c r="B90" s="242"/>
      <c r="C90" s="334" t="s">
        <v>222</v>
      </c>
      <c r="D90" s="335"/>
      <c r="E90" s="243">
        <v>14</v>
      </c>
      <c r="F90" s="244"/>
      <c r="G90" s="245"/>
      <c r="H90" s="246"/>
      <c r="I90" s="240"/>
      <c r="J90" s="247"/>
      <c r="K90" s="240"/>
      <c r="M90" s="241" t="s">
        <v>222</v>
      </c>
      <c r="O90" s="229"/>
    </row>
    <row r="91" spans="1:80" x14ac:dyDescent="0.2">
      <c r="A91" s="238"/>
      <c r="B91" s="242"/>
      <c r="C91" s="334" t="s">
        <v>223</v>
      </c>
      <c r="D91" s="335"/>
      <c r="E91" s="243">
        <v>11</v>
      </c>
      <c r="F91" s="244"/>
      <c r="G91" s="245"/>
      <c r="H91" s="246"/>
      <c r="I91" s="240"/>
      <c r="J91" s="247"/>
      <c r="K91" s="240"/>
      <c r="M91" s="241" t="s">
        <v>223</v>
      </c>
      <c r="O91" s="229"/>
    </row>
    <row r="92" spans="1:80" x14ac:dyDescent="0.2">
      <c r="A92" s="238"/>
      <c r="B92" s="242"/>
      <c r="C92" s="334" t="s">
        <v>224</v>
      </c>
      <c r="D92" s="335"/>
      <c r="E92" s="243">
        <v>7</v>
      </c>
      <c r="F92" s="244"/>
      <c r="G92" s="245"/>
      <c r="H92" s="246"/>
      <c r="I92" s="240"/>
      <c r="J92" s="247"/>
      <c r="K92" s="240"/>
      <c r="M92" s="241" t="s">
        <v>224</v>
      </c>
      <c r="O92" s="229"/>
    </row>
    <row r="93" spans="1:80" ht="22.5" x14ac:dyDescent="0.2">
      <c r="A93" s="230">
        <v>25</v>
      </c>
      <c r="B93" s="231" t="s">
        <v>225</v>
      </c>
      <c r="C93" s="232" t="s">
        <v>226</v>
      </c>
      <c r="D93" s="233" t="s">
        <v>219</v>
      </c>
      <c r="E93" s="234">
        <v>30</v>
      </c>
      <c r="F93" s="234"/>
      <c r="G93" s="235">
        <f>E93*F93</f>
        <v>0</v>
      </c>
      <c r="H93" s="236">
        <v>0</v>
      </c>
      <c r="I93" s="237">
        <f>E93*H93</f>
        <v>0</v>
      </c>
      <c r="J93" s="236"/>
      <c r="K93" s="237">
        <f>E93*J93</f>
        <v>0</v>
      </c>
      <c r="O93" s="229">
        <v>2</v>
      </c>
      <c r="AA93" s="205">
        <v>12</v>
      </c>
      <c r="AB93" s="205">
        <v>0</v>
      </c>
      <c r="AC93" s="205">
        <v>58</v>
      </c>
      <c r="AZ93" s="205">
        <v>1</v>
      </c>
      <c r="BA93" s="205">
        <f>IF(AZ93=1,G93,0)</f>
        <v>0</v>
      </c>
      <c r="BB93" s="205">
        <f>IF(AZ93=2,G93,0)</f>
        <v>0</v>
      </c>
      <c r="BC93" s="205">
        <f>IF(AZ93=3,G93,0)</f>
        <v>0</v>
      </c>
      <c r="BD93" s="205">
        <f>IF(AZ93=4,G93,0)</f>
        <v>0</v>
      </c>
      <c r="BE93" s="205">
        <f>IF(AZ93=5,G93,0)</f>
        <v>0</v>
      </c>
      <c r="CA93" s="229">
        <v>12</v>
      </c>
      <c r="CB93" s="229">
        <v>0</v>
      </c>
    </row>
    <row r="94" spans="1:80" x14ac:dyDescent="0.2">
      <c r="A94" s="238"/>
      <c r="B94" s="242"/>
      <c r="C94" s="334" t="s">
        <v>227</v>
      </c>
      <c r="D94" s="335"/>
      <c r="E94" s="243">
        <v>12</v>
      </c>
      <c r="F94" s="244"/>
      <c r="G94" s="245"/>
      <c r="H94" s="246"/>
      <c r="I94" s="240"/>
      <c r="J94" s="247"/>
      <c r="K94" s="240"/>
      <c r="M94" s="241" t="s">
        <v>227</v>
      </c>
      <c r="O94" s="229"/>
    </row>
    <row r="95" spans="1:80" x14ac:dyDescent="0.2">
      <c r="A95" s="238"/>
      <c r="B95" s="242"/>
      <c r="C95" s="334" t="s">
        <v>223</v>
      </c>
      <c r="D95" s="335"/>
      <c r="E95" s="243">
        <v>11</v>
      </c>
      <c r="F95" s="244"/>
      <c r="G95" s="245"/>
      <c r="H95" s="246"/>
      <c r="I95" s="240"/>
      <c r="J95" s="247"/>
      <c r="K95" s="240"/>
      <c r="M95" s="241" t="s">
        <v>223</v>
      </c>
      <c r="O95" s="229"/>
    </row>
    <row r="96" spans="1:80" x14ac:dyDescent="0.2">
      <c r="A96" s="238"/>
      <c r="B96" s="242"/>
      <c r="C96" s="334" t="s">
        <v>224</v>
      </c>
      <c r="D96" s="335"/>
      <c r="E96" s="243">
        <v>7</v>
      </c>
      <c r="F96" s="244"/>
      <c r="G96" s="245"/>
      <c r="H96" s="246"/>
      <c r="I96" s="240"/>
      <c r="J96" s="247"/>
      <c r="K96" s="240"/>
      <c r="M96" s="241" t="s">
        <v>224</v>
      </c>
      <c r="O96" s="229"/>
    </row>
    <row r="97" spans="1:80" ht="22.5" x14ac:dyDescent="0.2">
      <c r="A97" s="230">
        <v>26</v>
      </c>
      <c r="B97" s="231" t="s">
        <v>228</v>
      </c>
      <c r="C97" s="232" t="s">
        <v>229</v>
      </c>
      <c r="D97" s="233" t="s">
        <v>219</v>
      </c>
      <c r="E97" s="234">
        <v>23</v>
      </c>
      <c r="F97" s="234"/>
      <c r="G97" s="235">
        <f>E97*F97</f>
        <v>0</v>
      </c>
      <c r="H97" s="236">
        <v>0</v>
      </c>
      <c r="I97" s="237">
        <f>E97*H97</f>
        <v>0</v>
      </c>
      <c r="J97" s="236"/>
      <c r="K97" s="237">
        <f>E97*J97</f>
        <v>0</v>
      </c>
      <c r="O97" s="229">
        <v>2</v>
      </c>
      <c r="AA97" s="205">
        <v>12</v>
      </c>
      <c r="AB97" s="205">
        <v>0</v>
      </c>
      <c r="AC97" s="205">
        <v>59</v>
      </c>
      <c r="AZ97" s="205">
        <v>1</v>
      </c>
      <c r="BA97" s="205">
        <f>IF(AZ97=1,G97,0)</f>
        <v>0</v>
      </c>
      <c r="BB97" s="205">
        <f>IF(AZ97=2,G97,0)</f>
        <v>0</v>
      </c>
      <c r="BC97" s="205">
        <f>IF(AZ97=3,G97,0)</f>
        <v>0</v>
      </c>
      <c r="BD97" s="205">
        <f>IF(AZ97=4,G97,0)</f>
        <v>0</v>
      </c>
      <c r="BE97" s="205">
        <f>IF(AZ97=5,G97,0)</f>
        <v>0</v>
      </c>
      <c r="CA97" s="229">
        <v>12</v>
      </c>
      <c r="CB97" s="229">
        <v>0</v>
      </c>
    </row>
    <row r="98" spans="1:80" x14ac:dyDescent="0.2">
      <c r="A98" s="238"/>
      <c r="B98" s="242"/>
      <c r="C98" s="334" t="s">
        <v>230</v>
      </c>
      <c r="D98" s="335"/>
      <c r="E98" s="243">
        <v>16</v>
      </c>
      <c r="F98" s="244"/>
      <c r="G98" s="245"/>
      <c r="H98" s="246"/>
      <c r="I98" s="240"/>
      <c r="J98" s="247"/>
      <c r="K98" s="240"/>
      <c r="M98" s="241" t="s">
        <v>230</v>
      </c>
      <c r="O98" s="229"/>
    </row>
    <row r="99" spans="1:80" x14ac:dyDescent="0.2">
      <c r="A99" s="238"/>
      <c r="B99" s="242"/>
      <c r="C99" s="334" t="s">
        <v>224</v>
      </c>
      <c r="D99" s="335"/>
      <c r="E99" s="243">
        <v>7</v>
      </c>
      <c r="F99" s="244"/>
      <c r="G99" s="245"/>
      <c r="H99" s="246"/>
      <c r="I99" s="240"/>
      <c r="J99" s="247"/>
      <c r="K99" s="240"/>
      <c r="M99" s="241" t="s">
        <v>224</v>
      </c>
      <c r="O99" s="229"/>
    </row>
    <row r="100" spans="1:80" ht="22.5" x14ac:dyDescent="0.2">
      <c r="A100" s="230">
        <v>27</v>
      </c>
      <c r="B100" s="231" t="s">
        <v>231</v>
      </c>
      <c r="C100" s="232" t="s">
        <v>232</v>
      </c>
      <c r="D100" s="233" t="s">
        <v>219</v>
      </c>
      <c r="E100" s="234">
        <v>2</v>
      </c>
      <c r="F100" s="234"/>
      <c r="G100" s="235">
        <f>E100*F100</f>
        <v>0</v>
      </c>
      <c r="H100" s="236">
        <v>0</v>
      </c>
      <c r="I100" s="237">
        <f>E100*H100</f>
        <v>0</v>
      </c>
      <c r="J100" s="236"/>
      <c r="K100" s="237">
        <f>E100*J100</f>
        <v>0</v>
      </c>
      <c r="O100" s="229">
        <v>2</v>
      </c>
      <c r="AA100" s="205">
        <v>12</v>
      </c>
      <c r="AB100" s="205">
        <v>0</v>
      </c>
      <c r="AC100" s="205">
        <v>60</v>
      </c>
      <c r="AZ100" s="205">
        <v>1</v>
      </c>
      <c r="BA100" s="205">
        <f>IF(AZ100=1,G100,0)</f>
        <v>0</v>
      </c>
      <c r="BB100" s="205">
        <f>IF(AZ100=2,G100,0)</f>
        <v>0</v>
      </c>
      <c r="BC100" s="205">
        <f>IF(AZ100=3,G100,0)</f>
        <v>0</v>
      </c>
      <c r="BD100" s="205">
        <f>IF(AZ100=4,G100,0)</f>
        <v>0</v>
      </c>
      <c r="BE100" s="205">
        <f>IF(AZ100=5,G100,0)</f>
        <v>0</v>
      </c>
      <c r="CA100" s="229">
        <v>12</v>
      </c>
      <c r="CB100" s="229">
        <v>0</v>
      </c>
    </row>
    <row r="101" spans="1:80" x14ac:dyDescent="0.2">
      <c r="A101" s="238"/>
      <c r="B101" s="242"/>
      <c r="C101" s="334" t="s">
        <v>233</v>
      </c>
      <c r="D101" s="335"/>
      <c r="E101" s="243">
        <v>2</v>
      </c>
      <c r="F101" s="244"/>
      <c r="G101" s="245"/>
      <c r="H101" s="246"/>
      <c r="I101" s="240"/>
      <c r="J101" s="247"/>
      <c r="K101" s="240"/>
      <c r="M101" s="241" t="s">
        <v>233</v>
      </c>
      <c r="O101" s="229"/>
    </row>
    <row r="102" spans="1:80" ht="22.5" x14ac:dyDescent="0.2">
      <c r="A102" s="230">
        <v>28</v>
      </c>
      <c r="B102" s="231" t="s">
        <v>234</v>
      </c>
      <c r="C102" s="232" t="s">
        <v>235</v>
      </c>
      <c r="D102" s="233" t="s">
        <v>219</v>
      </c>
      <c r="E102" s="234">
        <v>1</v>
      </c>
      <c r="F102" s="234"/>
      <c r="G102" s="235">
        <f>E102*F102</f>
        <v>0</v>
      </c>
      <c r="H102" s="236">
        <v>0</v>
      </c>
      <c r="I102" s="237">
        <f>E102*H102</f>
        <v>0</v>
      </c>
      <c r="J102" s="236"/>
      <c r="K102" s="237">
        <f>E102*J102</f>
        <v>0</v>
      </c>
      <c r="O102" s="229">
        <v>2</v>
      </c>
      <c r="AA102" s="205">
        <v>12</v>
      </c>
      <c r="AB102" s="205">
        <v>0</v>
      </c>
      <c r="AC102" s="205">
        <v>61</v>
      </c>
      <c r="AZ102" s="205">
        <v>1</v>
      </c>
      <c r="BA102" s="205">
        <f>IF(AZ102=1,G102,0)</f>
        <v>0</v>
      </c>
      <c r="BB102" s="205">
        <f>IF(AZ102=2,G102,0)</f>
        <v>0</v>
      </c>
      <c r="BC102" s="205">
        <f>IF(AZ102=3,G102,0)</f>
        <v>0</v>
      </c>
      <c r="BD102" s="205">
        <f>IF(AZ102=4,G102,0)</f>
        <v>0</v>
      </c>
      <c r="BE102" s="205">
        <f>IF(AZ102=5,G102,0)</f>
        <v>0</v>
      </c>
      <c r="CA102" s="229">
        <v>12</v>
      </c>
      <c r="CB102" s="229">
        <v>0</v>
      </c>
    </row>
    <row r="103" spans="1:80" x14ac:dyDescent="0.2">
      <c r="A103" s="238"/>
      <c r="B103" s="242"/>
      <c r="C103" s="334" t="s">
        <v>236</v>
      </c>
      <c r="D103" s="335"/>
      <c r="E103" s="243">
        <v>1</v>
      </c>
      <c r="F103" s="244"/>
      <c r="G103" s="245"/>
      <c r="H103" s="246"/>
      <c r="I103" s="240"/>
      <c r="J103" s="247"/>
      <c r="K103" s="240"/>
      <c r="M103" s="241" t="s">
        <v>236</v>
      </c>
      <c r="O103" s="229"/>
    </row>
    <row r="104" spans="1:80" x14ac:dyDescent="0.2">
      <c r="A104" s="230">
        <v>29</v>
      </c>
      <c r="B104" s="231" t="s">
        <v>237</v>
      </c>
      <c r="C104" s="232" t="s">
        <v>238</v>
      </c>
      <c r="D104" s="233" t="s">
        <v>124</v>
      </c>
      <c r="E104" s="234">
        <v>222.35</v>
      </c>
      <c r="F104" s="234"/>
      <c r="G104" s="235">
        <f>E104*F104</f>
        <v>0</v>
      </c>
      <c r="H104" s="236">
        <v>0</v>
      </c>
      <c r="I104" s="237">
        <f>E104*H104</f>
        <v>0</v>
      </c>
      <c r="J104" s="236"/>
      <c r="K104" s="237">
        <f>E104*J104</f>
        <v>0</v>
      </c>
      <c r="O104" s="229">
        <v>2</v>
      </c>
      <c r="AA104" s="205">
        <v>12</v>
      </c>
      <c r="AB104" s="205">
        <v>0</v>
      </c>
      <c r="AC104" s="205">
        <v>62</v>
      </c>
      <c r="AZ104" s="205">
        <v>1</v>
      </c>
      <c r="BA104" s="205">
        <f>IF(AZ104=1,G104,0)</f>
        <v>0</v>
      </c>
      <c r="BB104" s="205">
        <f>IF(AZ104=2,G104,0)</f>
        <v>0</v>
      </c>
      <c r="BC104" s="205">
        <f>IF(AZ104=3,G104,0)</f>
        <v>0</v>
      </c>
      <c r="BD104" s="205">
        <f>IF(AZ104=4,G104,0)</f>
        <v>0</v>
      </c>
      <c r="BE104" s="205">
        <f>IF(AZ104=5,G104,0)</f>
        <v>0</v>
      </c>
      <c r="CA104" s="229">
        <v>12</v>
      </c>
      <c r="CB104" s="229">
        <v>0</v>
      </c>
    </row>
    <row r="105" spans="1:80" ht="22.5" x14ac:dyDescent="0.2">
      <c r="A105" s="238"/>
      <c r="B105" s="242"/>
      <c r="C105" s="334" t="s">
        <v>239</v>
      </c>
      <c r="D105" s="335"/>
      <c r="E105" s="243">
        <v>222.35</v>
      </c>
      <c r="F105" s="244"/>
      <c r="G105" s="245"/>
      <c r="H105" s="246"/>
      <c r="I105" s="240"/>
      <c r="J105" s="247"/>
      <c r="K105" s="240"/>
      <c r="M105" s="241" t="s">
        <v>239</v>
      </c>
      <c r="O105" s="229"/>
    </row>
    <row r="106" spans="1:80" x14ac:dyDescent="0.2">
      <c r="A106" s="230">
        <v>30</v>
      </c>
      <c r="B106" s="231" t="s">
        <v>240</v>
      </c>
      <c r="C106" s="232" t="s">
        <v>241</v>
      </c>
      <c r="D106" s="233" t="s">
        <v>124</v>
      </c>
      <c r="E106" s="234">
        <v>1076.472</v>
      </c>
      <c r="F106" s="234"/>
      <c r="G106" s="235">
        <f>E106*F106</f>
        <v>0</v>
      </c>
      <c r="H106" s="236">
        <v>1E-4</v>
      </c>
      <c r="I106" s="237">
        <f>E106*H106</f>
        <v>0.1076472</v>
      </c>
      <c r="J106" s="236"/>
      <c r="K106" s="237">
        <f>E106*J106</f>
        <v>0</v>
      </c>
      <c r="O106" s="229">
        <v>2</v>
      </c>
      <c r="AA106" s="205">
        <v>3</v>
      </c>
      <c r="AB106" s="205">
        <v>1</v>
      </c>
      <c r="AC106" s="205">
        <v>28350112</v>
      </c>
      <c r="AZ106" s="205">
        <v>1</v>
      </c>
      <c r="BA106" s="205">
        <f>IF(AZ106=1,G106,0)</f>
        <v>0</v>
      </c>
      <c r="BB106" s="205">
        <f>IF(AZ106=2,G106,0)</f>
        <v>0</v>
      </c>
      <c r="BC106" s="205">
        <f>IF(AZ106=3,G106,0)</f>
        <v>0</v>
      </c>
      <c r="BD106" s="205">
        <f>IF(AZ106=4,G106,0)</f>
        <v>0</v>
      </c>
      <c r="BE106" s="205">
        <f>IF(AZ106=5,G106,0)</f>
        <v>0</v>
      </c>
      <c r="CA106" s="229">
        <v>3</v>
      </c>
      <c r="CB106" s="229">
        <v>1</v>
      </c>
    </row>
    <row r="107" spans="1:80" x14ac:dyDescent="0.2">
      <c r="A107" s="238"/>
      <c r="B107" s="242"/>
      <c r="C107" s="334" t="s">
        <v>242</v>
      </c>
      <c r="D107" s="335"/>
      <c r="E107" s="243">
        <v>1076.472</v>
      </c>
      <c r="F107" s="244"/>
      <c r="G107" s="245"/>
      <c r="H107" s="246"/>
      <c r="I107" s="240"/>
      <c r="J107" s="247"/>
      <c r="K107" s="240"/>
      <c r="M107" s="241" t="s">
        <v>242</v>
      </c>
      <c r="O107" s="229"/>
    </row>
    <row r="108" spans="1:80" x14ac:dyDescent="0.2">
      <c r="A108" s="230">
        <v>31</v>
      </c>
      <c r="B108" s="231" t="s">
        <v>243</v>
      </c>
      <c r="C108" s="232" t="s">
        <v>244</v>
      </c>
      <c r="D108" s="233" t="s">
        <v>124</v>
      </c>
      <c r="E108" s="234">
        <v>224.88</v>
      </c>
      <c r="F108" s="234"/>
      <c r="G108" s="235">
        <f>E108*F108</f>
        <v>0</v>
      </c>
      <c r="H108" s="236">
        <v>1E-4</v>
      </c>
      <c r="I108" s="237">
        <f>E108*H108</f>
        <v>2.2488000000000001E-2</v>
      </c>
      <c r="J108" s="236"/>
      <c r="K108" s="237">
        <f>E108*J108</f>
        <v>0</v>
      </c>
      <c r="O108" s="229">
        <v>2</v>
      </c>
      <c r="AA108" s="205">
        <v>3</v>
      </c>
      <c r="AB108" s="205">
        <v>1</v>
      </c>
      <c r="AC108" s="205">
        <v>283502050</v>
      </c>
      <c r="AZ108" s="205">
        <v>1</v>
      </c>
      <c r="BA108" s="205">
        <f>IF(AZ108=1,G108,0)</f>
        <v>0</v>
      </c>
      <c r="BB108" s="205">
        <f>IF(AZ108=2,G108,0)</f>
        <v>0</v>
      </c>
      <c r="BC108" s="205">
        <f>IF(AZ108=3,G108,0)</f>
        <v>0</v>
      </c>
      <c r="BD108" s="205">
        <f>IF(AZ108=4,G108,0)</f>
        <v>0</v>
      </c>
      <c r="BE108" s="205">
        <f>IF(AZ108=5,G108,0)</f>
        <v>0</v>
      </c>
      <c r="CA108" s="229">
        <v>3</v>
      </c>
      <c r="CB108" s="229">
        <v>1</v>
      </c>
    </row>
    <row r="109" spans="1:80" x14ac:dyDescent="0.2">
      <c r="A109" s="238"/>
      <c r="B109" s="242"/>
      <c r="C109" s="334" t="s">
        <v>245</v>
      </c>
      <c r="D109" s="335"/>
      <c r="E109" s="243">
        <v>224.88</v>
      </c>
      <c r="F109" s="244"/>
      <c r="G109" s="245"/>
      <c r="H109" s="246"/>
      <c r="I109" s="240"/>
      <c r="J109" s="247"/>
      <c r="K109" s="240"/>
      <c r="M109" s="241" t="s">
        <v>245</v>
      </c>
      <c r="O109" s="229"/>
    </row>
    <row r="110" spans="1:80" x14ac:dyDescent="0.2">
      <c r="A110" s="230">
        <v>32</v>
      </c>
      <c r="B110" s="231" t="s">
        <v>246</v>
      </c>
      <c r="C110" s="232" t="s">
        <v>247</v>
      </c>
      <c r="D110" s="233" t="s">
        <v>124</v>
      </c>
      <c r="E110" s="234">
        <v>98.834999999999994</v>
      </c>
      <c r="F110" s="234"/>
      <c r="G110" s="235">
        <f>E110*F110</f>
        <v>0</v>
      </c>
      <c r="H110" s="236">
        <v>5.9999999999999995E-4</v>
      </c>
      <c r="I110" s="237">
        <f>E110*H110</f>
        <v>5.9300999999999993E-2</v>
      </c>
      <c r="J110" s="236"/>
      <c r="K110" s="237">
        <f>E110*J110</f>
        <v>0</v>
      </c>
      <c r="O110" s="229">
        <v>2</v>
      </c>
      <c r="AA110" s="205">
        <v>3</v>
      </c>
      <c r="AB110" s="205">
        <v>1</v>
      </c>
      <c r="AC110" s="205">
        <v>553927490</v>
      </c>
      <c r="AZ110" s="205">
        <v>1</v>
      </c>
      <c r="BA110" s="205">
        <f>IF(AZ110=1,G110,0)</f>
        <v>0</v>
      </c>
      <c r="BB110" s="205">
        <f>IF(AZ110=2,G110,0)</f>
        <v>0</v>
      </c>
      <c r="BC110" s="205">
        <f>IF(AZ110=3,G110,0)</f>
        <v>0</v>
      </c>
      <c r="BD110" s="205">
        <f>IF(AZ110=4,G110,0)</f>
        <v>0</v>
      </c>
      <c r="BE110" s="205">
        <f>IF(AZ110=5,G110,0)</f>
        <v>0</v>
      </c>
      <c r="CA110" s="229">
        <v>3</v>
      </c>
      <c r="CB110" s="229">
        <v>1</v>
      </c>
    </row>
    <row r="111" spans="1:80" x14ac:dyDescent="0.2">
      <c r="A111" s="238"/>
      <c r="B111" s="242"/>
      <c r="C111" s="334" t="s">
        <v>248</v>
      </c>
      <c r="D111" s="335"/>
      <c r="E111" s="243">
        <v>98.834999999999994</v>
      </c>
      <c r="F111" s="244"/>
      <c r="G111" s="245"/>
      <c r="H111" s="246"/>
      <c r="I111" s="240"/>
      <c r="J111" s="247"/>
      <c r="K111" s="240"/>
      <c r="M111" s="241" t="s">
        <v>248</v>
      </c>
      <c r="O111" s="229"/>
    </row>
    <row r="112" spans="1:80" x14ac:dyDescent="0.2">
      <c r="A112" s="230">
        <v>33</v>
      </c>
      <c r="B112" s="231" t="s">
        <v>249</v>
      </c>
      <c r="C112" s="232" t="s">
        <v>250</v>
      </c>
      <c r="D112" s="233" t="s">
        <v>124</v>
      </c>
      <c r="E112" s="234">
        <v>1572.6768</v>
      </c>
      <c r="F112" s="234"/>
      <c r="G112" s="235">
        <f>E112*F112</f>
        <v>0</v>
      </c>
      <c r="H112" s="236">
        <v>1.0000000000000001E-5</v>
      </c>
      <c r="I112" s="237">
        <f>E112*H112</f>
        <v>1.5726768000000002E-2</v>
      </c>
      <c r="J112" s="236"/>
      <c r="K112" s="237">
        <f>E112*J112</f>
        <v>0</v>
      </c>
      <c r="O112" s="229">
        <v>2</v>
      </c>
      <c r="AA112" s="205">
        <v>3</v>
      </c>
      <c r="AB112" s="205">
        <v>1</v>
      </c>
      <c r="AC112" s="205" t="s">
        <v>249</v>
      </c>
      <c r="AZ112" s="205">
        <v>1</v>
      </c>
      <c r="BA112" s="205">
        <f>IF(AZ112=1,G112,0)</f>
        <v>0</v>
      </c>
      <c r="BB112" s="205">
        <f>IF(AZ112=2,G112,0)</f>
        <v>0</v>
      </c>
      <c r="BC112" s="205">
        <f>IF(AZ112=3,G112,0)</f>
        <v>0</v>
      </c>
      <c r="BD112" s="205">
        <f>IF(AZ112=4,G112,0)</f>
        <v>0</v>
      </c>
      <c r="BE112" s="205">
        <f>IF(AZ112=5,G112,0)</f>
        <v>0</v>
      </c>
      <c r="CA112" s="229">
        <v>3</v>
      </c>
      <c r="CB112" s="229">
        <v>1</v>
      </c>
    </row>
    <row r="113" spans="1:80" x14ac:dyDescent="0.2">
      <c r="A113" s="238"/>
      <c r="B113" s="242"/>
      <c r="C113" s="334" t="s">
        <v>251</v>
      </c>
      <c r="D113" s="335"/>
      <c r="E113" s="243">
        <v>1572.6768</v>
      </c>
      <c r="F113" s="244"/>
      <c r="G113" s="245"/>
      <c r="H113" s="246"/>
      <c r="I113" s="240"/>
      <c r="J113" s="247"/>
      <c r="K113" s="240"/>
      <c r="M113" s="241" t="s">
        <v>251</v>
      </c>
      <c r="O113" s="229"/>
    </row>
    <row r="114" spans="1:80" x14ac:dyDescent="0.2">
      <c r="A114" s="248"/>
      <c r="B114" s="249" t="s">
        <v>98</v>
      </c>
      <c r="C114" s="250" t="s">
        <v>132</v>
      </c>
      <c r="D114" s="251"/>
      <c r="E114" s="252"/>
      <c r="F114" s="253"/>
      <c r="G114" s="254">
        <f>SUM(G21:G113)</f>
        <v>0</v>
      </c>
      <c r="H114" s="255"/>
      <c r="I114" s="256">
        <f>SUM(I21:I113)</f>
        <v>84.858101818000009</v>
      </c>
      <c r="J114" s="255"/>
      <c r="K114" s="256">
        <f>SUM(K21:K113)</f>
        <v>0</v>
      </c>
      <c r="O114" s="229">
        <v>4</v>
      </c>
      <c r="BA114" s="257">
        <f>SUM(BA21:BA113)</f>
        <v>0</v>
      </c>
      <c r="BB114" s="257">
        <f>SUM(BB21:BB113)</f>
        <v>0</v>
      </c>
      <c r="BC114" s="257">
        <f>SUM(BC21:BC113)</f>
        <v>0</v>
      </c>
      <c r="BD114" s="257">
        <f>SUM(BD21:BD113)</f>
        <v>0</v>
      </c>
      <c r="BE114" s="257">
        <f>SUM(BE21:BE113)</f>
        <v>0</v>
      </c>
    </row>
    <row r="115" spans="1:80" x14ac:dyDescent="0.2">
      <c r="A115" s="219" t="s">
        <v>96</v>
      </c>
      <c r="B115" s="220" t="s">
        <v>252</v>
      </c>
      <c r="C115" s="221" t="s">
        <v>253</v>
      </c>
      <c r="D115" s="222"/>
      <c r="E115" s="223"/>
      <c r="F115" s="223"/>
      <c r="G115" s="224"/>
      <c r="H115" s="225"/>
      <c r="I115" s="226"/>
      <c r="J115" s="227"/>
      <c r="K115" s="228"/>
      <c r="O115" s="229">
        <v>1</v>
      </c>
    </row>
    <row r="116" spans="1:80" x14ac:dyDescent="0.2">
      <c r="A116" s="230">
        <v>34</v>
      </c>
      <c r="B116" s="231" t="s">
        <v>255</v>
      </c>
      <c r="C116" s="232" t="s">
        <v>256</v>
      </c>
      <c r="D116" s="233" t="s">
        <v>219</v>
      </c>
      <c r="E116" s="234">
        <v>1</v>
      </c>
      <c r="F116" s="234"/>
      <c r="G116" s="235">
        <f>E116*F116</f>
        <v>0</v>
      </c>
      <c r="H116" s="236">
        <v>0</v>
      </c>
      <c r="I116" s="237">
        <f>E116*H116</f>
        <v>0</v>
      </c>
      <c r="J116" s="236"/>
      <c r="K116" s="237">
        <f>E116*J116</f>
        <v>0</v>
      </c>
      <c r="O116" s="229">
        <v>2</v>
      </c>
      <c r="AA116" s="205">
        <v>12</v>
      </c>
      <c r="AB116" s="205">
        <v>0</v>
      </c>
      <c r="AC116" s="205">
        <v>64</v>
      </c>
      <c r="AZ116" s="205">
        <v>1</v>
      </c>
      <c r="BA116" s="205">
        <f>IF(AZ116=1,G116,0)</f>
        <v>0</v>
      </c>
      <c r="BB116" s="205">
        <f>IF(AZ116=2,G116,0)</f>
        <v>0</v>
      </c>
      <c r="BC116" s="205">
        <f>IF(AZ116=3,G116,0)</f>
        <v>0</v>
      </c>
      <c r="BD116" s="205">
        <f>IF(AZ116=4,G116,0)</f>
        <v>0</v>
      </c>
      <c r="BE116" s="205">
        <f>IF(AZ116=5,G116,0)</f>
        <v>0</v>
      </c>
      <c r="CA116" s="229">
        <v>12</v>
      </c>
      <c r="CB116" s="229">
        <v>0</v>
      </c>
    </row>
    <row r="117" spans="1:80" ht="22.5" x14ac:dyDescent="0.2">
      <c r="A117" s="238"/>
      <c r="B117" s="239"/>
      <c r="C117" s="331" t="s">
        <v>257</v>
      </c>
      <c r="D117" s="332"/>
      <c r="E117" s="332"/>
      <c r="F117" s="332"/>
      <c r="G117" s="333"/>
      <c r="I117" s="240"/>
      <c r="K117" s="240"/>
      <c r="L117" s="241" t="s">
        <v>257</v>
      </c>
      <c r="O117" s="229">
        <v>3</v>
      </c>
    </row>
    <row r="118" spans="1:80" x14ac:dyDescent="0.2">
      <c r="A118" s="230">
        <v>35</v>
      </c>
      <c r="B118" s="231" t="s">
        <v>258</v>
      </c>
      <c r="C118" s="232" t="s">
        <v>259</v>
      </c>
      <c r="D118" s="233" t="s">
        <v>219</v>
      </c>
      <c r="E118" s="234">
        <v>2</v>
      </c>
      <c r="F118" s="234"/>
      <c r="G118" s="235">
        <f>E118*F118</f>
        <v>0</v>
      </c>
      <c r="H118" s="236">
        <v>0</v>
      </c>
      <c r="I118" s="237">
        <f>E118*H118</f>
        <v>0</v>
      </c>
      <c r="J118" s="236"/>
      <c r="K118" s="237">
        <f>E118*J118</f>
        <v>0</v>
      </c>
      <c r="O118" s="229">
        <v>2</v>
      </c>
      <c r="AA118" s="205">
        <v>12</v>
      </c>
      <c r="AB118" s="205">
        <v>0</v>
      </c>
      <c r="AC118" s="205">
        <v>65</v>
      </c>
      <c r="AZ118" s="205">
        <v>1</v>
      </c>
      <c r="BA118" s="205">
        <f>IF(AZ118=1,G118,0)</f>
        <v>0</v>
      </c>
      <c r="BB118" s="205">
        <f>IF(AZ118=2,G118,0)</f>
        <v>0</v>
      </c>
      <c r="BC118" s="205">
        <f>IF(AZ118=3,G118,0)</f>
        <v>0</v>
      </c>
      <c r="BD118" s="205">
        <f>IF(AZ118=4,G118,0)</f>
        <v>0</v>
      </c>
      <c r="BE118" s="205">
        <f>IF(AZ118=5,G118,0)</f>
        <v>0</v>
      </c>
      <c r="CA118" s="229">
        <v>12</v>
      </c>
      <c r="CB118" s="229">
        <v>0</v>
      </c>
    </row>
    <row r="119" spans="1:80" ht="33.75" x14ac:dyDescent="0.2">
      <c r="A119" s="238"/>
      <c r="B119" s="239"/>
      <c r="C119" s="331" t="s">
        <v>260</v>
      </c>
      <c r="D119" s="332"/>
      <c r="E119" s="332"/>
      <c r="F119" s="332"/>
      <c r="G119" s="333"/>
      <c r="I119" s="240"/>
      <c r="K119" s="240"/>
      <c r="L119" s="241" t="s">
        <v>260</v>
      </c>
      <c r="O119" s="229">
        <v>3</v>
      </c>
    </row>
    <row r="120" spans="1:80" x14ac:dyDescent="0.2">
      <c r="A120" s="230">
        <v>36</v>
      </c>
      <c r="B120" s="231" t="s">
        <v>261</v>
      </c>
      <c r="C120" s="232" t="s">
        <v>262</v>
      </c>
      <c r="D120" s="233" t="s">
        <v>219</v>
      </c>
      <c r="E120" s="234">
        <v>1</v>
      </c>
      <c r="F120" s="234"/>
      <c r="G120" s="235">
        <f>E120*F120</f>
        <v>0</v>
      </c>
      <c r="H120" s="236">
        <v>0</v>
      </c>
      <c r="I120" s="237">
        <f>E120*H120</f>
        <v>0</v>
      </c>
      <c r="J120" s="236"/>
      <c r="K120" s="237">
        <f>E120*J120</f>
        <v>0</v>
      </c>
      <c r="O120" s="229">
        <v>2</v>
      </c>
      <c r="AA120" s="205">
        <v>12</v>
      </c>
      <c r="AB120" s="205">
        <v>0</v>
      </c>
      <c r="AC120" s="205">
        <v>66</v>
      </c>
      <c r="AZ120" s="205">
        <v>1</v>
      </c>
      <c r="BA120" s="205">
        <f>IF(AZ120=1,G120,0)</f>
        <v>0</v>
      </c>
      <c r="BB120" s="205">
        <f>IF(AZ120=2,G120,0)</f>
        <v>0</v>
      </c>
      <c r="BC120" s="205">
        <f>IF(AZ120=3,G120,0)</f>
        <v>0</v>
      </c>
      <c r="BD120" s="205">
        <f>IF(AZ120=4,G120,0)</f>
        <v>0</v>
      </c>
      <c r="BE120" s="205">
        <f>IF(AZ120=5,G120,0)</f>
        <v>0</v>
      </c>
      <c r="CA120" s="229">
        <v>12</v>
      </c>
      <c r="CB120" s="229">
        <v>0</v>
      </c>
    </row>
    <row r="121" spans="1:80" ht="22.5" x14ac:dyDescent="0.2">
      <c r="A121" s="238"/>
      <c r="B121" s="239"/>
      <c r="C121" s="331" t="s">
        <v>263</v>
      </c>
      <c r="D121" s="332"/>
      <c r="E121" s="332"/>
      <c r="F121" s="332"/>
      <c r="G121" s="333"/>
      <c r="I121" s="240"/>
      <c r="K121" s="240"/>
      <c r="L121" s="241" t="s">
        <v>263</v>
      </c>
      <c r="O121" s="229">
        <v>3</v>
      </c>
    </row>
    <row r="122" spans="1:80" x14ac:dyDescent="0.2">
      <c r="A122" s="230">
        <v>37</v>
      </c>
      <c r="B122" s="231" t="s">
        <v>264</v>
      </c>
      <c r="C122" s="232" t="s">
        <v>265</v>
      </c>
      <c r="D122" s="233" t="s">
        <v>219</v>
      </c>
      <c r="E122" s="234">
        <v>1</v>
      </c>
      <c r="F122" s="234"/>
      <c r="G122" s="235">
        <f>E122*F122</f>
        <v>0</v>
      </c>
      <c r="H122" s="236">
        <v>0</v>
      </c>
      <c r="I122" s="237">
        <f>E122*H122</f>
        <v>0</v>
      </c>
      <c r="J122" s="236"/>
      <c r="K122" s="237">
        <f>E122*J122</f>
        <v>0</v>
      </c>
      <c r="O122" s="229">
        <v>2</v>
      </c>
      <c r="AA122" s="205">
        <v>12</v>
      </c>
      <c r="AB122" s="205">
        <v>0</v>
      </c>
      <c r="AC122" s="205">
        <v>67</v>
      </c>
      <c r="AZ122" s="205">
        <v>1</v>
      </c>
      <c r="BA122" s="205">
        <f>IF(AZ122=1,G122,0)</f>
        <v>0</v>
      </c>
      <c r="BB122" s="205">
        <f>IF(AZ122=2,G122,0)</f>
        <v>0</v>
      </c>
      <c r="BC122" s="205">
        <f>IF(AZ122=3,G122,0)</f>
        <v>0</v>
      </c>
      <c r="BD122" s="205">
        <f>IF(AZ122=4,G122,0)</f>
        <v>0</v>
      </c>
      <c r="BE122" s="205">
        <f>IF(AZ122=5,G122,0)</f>
        <v>0</v>
      </c>
      <c r="CA122" s="229">
        <v>12</v>
      </c>
      <c r="CB122" s="229">
        <v>0</v>
      </c>
    </row>
    <row r="123" spans="1:80" ht="22.5" x14ac:dyDescent="0.2">
      <c r="A123" s="238"/>
      <c r="B123" s="239"/>
      <c r="C123" s="331" t="s">
        <v>266</v>
      </c>
      <c r="D123" s="332"/>
      <c r="E123" s="332"/>
      <c r="F123" s="332"/>
      <c r="G123" s="333"/>
      <c r="I123" s="240"/>
      <c r="K123" s="240"/>
      <c r="L123" s="241" t="s">
        <v>266</v>
      </c>
      <c r="O123" s="229">
        <v>3</v>
      </c>
    </row>
    <row r="124" spans="1:80" x14ac:dyDescent="0.2">
      <c r="A124" s="230">
        <v>38</v>
      </c>
      <c r="B124" s="231" t="s">
        <v>267</v>
      </c>
      <c r="C124" s="232" t="s">
        <v>268</v>
      </c>
      <c r="D124" s="233" t="s">
        <v>219</v>
      </c>
      <c r="E124" s="234">
        <v>1</v>
      </c>
      <c r="F124" s="234"/>
      <c r="G124" s="235">
        <f>E124*F124</f>
        <v>0</v>
      </c>
      <c r="H124" s="236">
        <v>0</v>
      </c>
      <c r="I124" s="237">
        <f>E124*H124</f>
        <v>0</v>
      </c>
      <c r="J124" s="236"/>
      <c r="K124" s="237">
        <f>E124*J124</f>
        <v>0</v>
      </c>
      <c r="O124" s="229">
        <v>2</v>
      </c>
      <c r="AA124" s="205">
        <v>12</v>
      </c>
      <c r="AB124" s="205">
        <v>0</v>
      </c>
      <c r="AC124" s="205">
        <v>68</v>
      </c>
      <c r="AZ124" s="205">
        <v>1</v>
      </c>
      <c r="BA124" s="205">
        <f>IF(AZ124=1,G124,0)</f>
        <v>0</v>
      </c>
      <c r="BB124" s="205">
        <f>IF(AZ124=2,G124,0)</f>
        <v>0</v>
      </c>
      <c r="BC124" s="205">
        <f>IF(AZ124=3,G124,0)</f>
        <v>0</v>
      </c>
      <c r="BD124" s="205">
        <f>IF(AZ124=4,G124,0)</f>
        <v>0</v>
      </c>
      <c r="BE124" s="205">
        <f>IF(AZ124=5,G124,0)</f>
        <v>0</v>
      </c>
      <c r="CA124" s="229">
        <v>12</v>
      </c>
      <c r="CB124" s="229">
        <v>0</v>
      </c>
    </row>
    <row r="125" spans="1:80" ht="22.5" x14ac:dyDescent="0.2">
      <c r="A125" s="238"/>
      <c r="B125" s="239"/>
      <c r="C125" s="331" t="s">
        <v>269</v>
      </c>
      <c r="D125" s="332"/>
      <c r="E125" s="332"/>
      <c r="F125" s="332"/>
      <c r="G125" s="333"/>
      <c r="I125" s="240"/>
      <c r="K125" s="240"/>
      <c r="L125" s="241" t="s">
        <v>269</v>
      </c>
      <c r="O125" s="229">
        <v>3</v>
      </c>
    </row>
    <row r="126" spans="1:80" ht="22.5" x14ac:dyDescent="0.2">
      <c r="A126" s="230">
        <v>39</v>
      </c>
      <c r="B126" s="231" t="s">
        <v>270</v>
      </c>
      <c r="C126" s="232" t="s">
        <v>271</v>
      </c>
      <c r="D126" s="233" t="s">
        <v>219</v>
      </c>
      <c r="E126" s="234">
        <v>1</v>
      </c>
      <c r="F126" s="234"/>
      <c r="G126" s="235">
        <f>E126*F126</f>
        <v>0</v>
      </c>
      <c r="H126" s="236">
        <v>0</v>
      </c>
      <c r="I126" s="237">
        <f>E126*H126</f>
        <v>0</v>
      </c>
      <c r="J126" s="236"/>
      <c r="K126" s="237">
        <f>E126*J126</f>
        <v>0</v>
      </c>
      <c r="O126" s="229">
        <v>2</v>
      </c>
      <c r="AA126" s="205">
        <v>12</v>
      </c>
      <c r="AB126" s="205">
        <v>0</v>
      </c>
      <c r="AC126" s="205">
        <v>69</v>
      </c>
      <c r="AZ126" s="205">
        <v>1</v>
      </c>
      <c r="BA126" s="205">
        <f>IF(AZ126=1,G126,0)</f>
        <v>0</v>
      </c>
      <c r="BB126" s="205">
        <f>IF(AZ126=2,G126,0)</f>
        <v>0</v>
      </c>
      <c r="BC126" s="205">
        <f>IF(AZ126=3,G126,0)</f>
        <v>0</v>
      </c>
      <c r="BD126" s="205">
        <f>IF(AZ126=4,G126,0)</f>
        <v>0</v>
      </c>
      <c r="BE126" s="205">
        <f>IF(AZ126=5,G126,0)</f>
        <v>0</v>
      </c>
      <c r="CA126" s="229">
        <v>12</v>
      </c>
      <c r="CB126" s="229">
        <v>0</v>
      </c>
    </row>
    <row r="127" spans="1:80" ht="22.5" x14ac:dyDescent="0.2">
      <c r="A127" s="238"/>
      <c r="B127" s="239"/>
      <c r="C127" s="331" t="s">
        <v>272</v>
      </c>
      <c r="D127" s="332"/>
      <c r="E127" s="332"/>
      <c r="F127" s="332"/>
      <c r="G127" s="333"/>
      <c r="I127" s="240"/>
      <c r="K127" s="240"/>
      <c r="L127" s="241" t="s">
        <v>272</v>
      </c>
      <c r="O127" s="229">
        <v>3</v>
      </c>
    </row>
    <row r="128" spans="1:80" ht="12.75" customHeight="1" x14ac:dyDescent="0.2">
      <c r="A128" s="230">
        <v>40</v>
      </c>
      <c r="B128" s="231" t="s">
        <v>273</v>
      </c>
      <c r="C128" s="232" t="s">
        <v>274</v>
      </c>
      <c r="D128" s="233" t="s">
        <v>219</v>
      </c>
      <c r="E128" s="234">
        <v>1</v>
      </c>
      <c r="F128" s="234"/>
      <c r="G128" s="235">
        <f>E128*F128</f>
        <v>0</v>
      </c>
      <c r="H128" s="236">
        <v>0</v>
      </c>
      <c r="I128" s="237">
        <f>E128*H128</f>
        <v>0</v>
      </c>
      <c r="J128" s="236"/>
      <c r="K128" s="237">
        <f>E128*J128</f>
        <v>0</v>
      </c>
      <c r="O128" s="229">
        <v>2</v>
      </c>
      <c r="AA128" s="205">
        <v>12</v>
      </c>
      <c r="AB128" s="205">
        <v>0</v>
      </c>
      <c r="AC128" s="205">
        <v>70</v>
      </c>
      <c r="AZ128" s="205">
        <v>1</v>
      </c>
      <c r="BA128" s="205">
        <f>IF(AZ128=1,G128,0)</f>
        <v>0</v>
      </c>
      <c r="BB128" s="205">
        <f>IF(AZ128=2,G128,0)</f>
        <v>0</v>
      </c>
      <c r="BC128" s="205">
        <f>IF(AZ128=3,G128,0)</f>
        <v>0</v>
      </c>
      <c r="BD128" s="205">
        <f>IF(AZ128=4,G128,0)</f>
        <v>0</v>
      </c>
      <c r="BE128" s="205">
        <f>IF(AZ128=5,G128,0)</f>
        <v>0</v>
      </c>
      <c r="CA128" s="229">
        <v>12</v>
      </c>
      <c r="CB128" s="229">
        <v>0</v>
      </c>
    </row>
    <row r="129" spans="1:80" ht="22.5" x14ac:dyDescent="0.2">
      <c r="A129" s="238"/>
      <c r="B129" s="239"/>
      <c r="C129" s="331" t="s">
        <v>275</v>
      </c>
      <c r="D129" s="332"/>
      <c r="E129" s="332"/>
      <c r="F129" s="332"/>
      <c r="G129" s="333"/>
      <c r="I129" s="240"/>
      <c r="K129" s="240"/>
      <c r="L129" s="241" t="s">
        <v>275</v>
      </c>
      <c r="O129" s="229">
        <v>3</v>
      </c>
    </row>
    <row r="130" spans="1:80" x14ac:dyDescent="0.2">
      <c r="A130" s="230">
        <v>41</v>
      </c>
      <c r="B130" s="231" t="s">
        <v>276</v>
      </c>
      <c r="C130" s="232" t="s">
        <v>277</v>
      </c>
      <c r="D130" s="233" t="s">
        <v>219</v>
      </c>
      <c r="E130" s="234">
        <v>1</v>
      </c>
      <c r="F130" s="234"/>
      <c r="G130" s="235">
        <f>E130*F130</f>
        <v>0</v>
      </c>
      <c r="H130" s="236">
        <v>0</v>
      </c>
      <c r="I130" s="237">
        <f>E130*H130</f>
        <v>0</v>
      </c>
      <c r="J130" s="236"/>
      <c r="K130" s="237">
        <f>E130*J130</f>
        <v>0</v>
      </c>
      <c r="O130" s="229">
        <v>2</v>
      </c>
      <c r="AA130" s="205">
        <v>12</v>
      </c>
      <c r="AB130" s="205">
        <v>0</v>
      </c>
      <c r="AC130" s="205">
        <v>71</v>
      </c>
      <c r="AZ130" s="205">
        <v>1</v>
      </c>
      <c r="BA130" s="205">
        <f>IF(AZ130=1,G130,0)</f>
        <v>0</v>
      </c>
      <c r="BB130" s="205">
        <f>IF(AZ130=2,G130,0)</f>
        <v>0</v>
      </c>
      <c r="BC130" s="205">
        <f>IF(AZ130=3,G130,0)</f>
        <v>0</v>
      </c>
      <c r="BD130" s="205">
        <f>IF(AZ130=4,G130,0)</f>
        <v>0</v>
      </c>
      <c r="BE130" s="205">
        <f>IF(AZ130=5,G130,0)</f>
        <v>0</v>
      </c>
      <c r="CA130" s="229">
        <v>12</v>
      </c>
      <c r="CB130" s="229">
        <v>0</v>
      </c>
    </row>
    <row r="131" spans="1:80" ht="22.5" x14ac:dyDescent="0.2">
      <c r="A131" s="238"/>
      <c r="B131" s="239"/>
      <c r="C131" s="331" t="s">
        <v>278</v>
      </c>
      <c r="D131" s="332"/>
      <c r="E131" s="332"/>
      <c r="F131" s="332"/>
      <c r="G131" s="333"/>
      <c r="I131" s="240"/>
      <c r="K131" s="240"/>
      <c r="L131" s="241" t="s">
        <v>278</v>
      </c>
      <c r="O131" s="229">
        <v>3</v>
      </c>
    </row>
    <row r="132" spans="1:80" x14ac:dyDescent="0.2">
      <c r="A132" s="230">
        <v>42</v>
      </c>
      <c r="B132" s="231" t="s">
        <v>279</v>
      </c>
      <c r="C132" s="232" t="s">
        <v>280</v>
      </c>
      <c r="D132" s="233" t="s">
        <v>219</v>
      </c>
      <c r="E132" s="234">
        <v>1</v>
      </c>
      <c r="F132" s="234"/>
      <c r="G132" s="235">
        <f>E132*F132</f>
        <v>0</v>
      </c>
      <c r="H132" s="236">
        <v>0</v>
      </c>
      <c r="I132" s="237">
        <f>E132*H132</f>
        <v>0</v>
      </c>
      <c r="J132" s="236"/>
      <c r="K132" s="237">
        <f>E132*J132</f>
        <v>0</v>
      </c>
      <c r="O132" s="229">
        <v>2</v>
      </c>
      <c r="AA132" s="205">
        <v>12</v>
      </c>
      <c r="AB132" s="205">
        <v>0</v>
      </c>
      <c r="AC132" s="205">
        <v>72</v>
      </c>
      <c r="AZ132" s="205">
        <v>1</v>
      </c>
      <c r="BA132" s="205">
        <f>IF(AZ132=1,G132,0)</f>
        <v>0</v>
      </c>
      <c r="BB132" s="205">
        <f>IF(AZ132=2,G132,0)</f>
        <v>0</v>
      </c>
      <c r="BC132" s="205">
        <f>IF(AZ132=3,G132,0)</f>
        <v>0</v>
      </c>
      <c r="BD132" s="205">
        <f>IF(AZ132=4,G132,0)</f>
        <v>0</v>
      </c>
      <c r="BE132" s="205">
        <f>IF(AZ132=5,G132,0)</f>
        <v>0</v>
      </c>
      <c r="CA132" s="229">
        <v>12</v>
      </c>
      <c r="CB132" s="229">
        <v>0</v>
      </c>
    </row>
    <row r="133" spans="1:80" ht="24.95" customHeight="1" x14ac:dyDescent="0.2">
      <c r="A133" s="238"/>
      <c r="B133" s="239"/>
      <c r="C133" s="331" t="s">
        <v>281</v>
      </c>
      <c r="D133" s="332"/>
      <c r="E133" s="332"/>
      <c r="F133" s="332"/>
      <c r="G133" s="333"/>
      <c r="I133" s="240"/>
      <c r="K133" s="240"/>
      <c r="L133" s="241" t="s">
        <v>281</v>
      </c>
      <c r="O133" s="229">
        <v>3</v>
      </c>
    </row>
    <row r="134" spans="1:80" x14ac:dyDescent="0.2">
      <c r="A134" s="230">
        <v>43</v>
      </c>
      <c r="B134" s="231" t="s">
        <v>282</v>
      </c>
      <c r="C134" s="232" t="s">
        <v>283</v>
      </c>
      <c r="D134" s="233" t="s">
        <v>219</v>
      </c>
      <c r="E134" s="234">
        <v>1</v>
      </c>
      <c r="F134" s="234"/>
      <c r="G134" s="235">
        <f>E134*F134</f>
        <v>0</v>
      </c>
      <c r="H134" s="236">
        <v>0</v>
      </c>
      <c r="I134" s="237">
        <f>E134*H134</f>
        <v>0</v>
      </c>
      <c r="J134" s="236"/>
      <c r="K134" s="237">
        <f>E134*J134</f>
        <v>0</v>
      </c>
      <c r="O134" s="229">
        <v>2</v>
      </c>
      <c r="AA134" s="205">
        <v>12</v>
      </c>
      <c r="AB134" s="205">
        <v>0</v>
      </c>
      <c r="AC134" s="205">
        <v>73</v>
      </c>
      <c r="AZ134" s="205">
        <v>1</v>
      </c>
      <c r="BA134" s="205">
        <f>IF(AZ134=1,G134,0)</f>
        <v>0</v>
      </c>
      <c r="BB134" s="205">
        <f>IF(AZ134=2,G134,0)</f>
        <v>0</v>
      </c>
      <c r="BC134" s="205">
        <f>IF(AZ134=3,G134,0)</f>
        <v>0</v>
      </c>
      <c r="BD134" s="205">
        <f>IF(AZ134=4,G134,0)</f>
        <v>0</v>
      </c>
      <c r="BE134" s="205">
        <f>IF(AZ134=5,G134,0)</f>
        <v>0</v>
      </c>
      <c r="CA134" s="229">
        <v>12</v>
      </c>
      <c r="CB134" s="229">
        <v>0</v>
      </c>
    </row>
    <row r="135" spans="1:80" ht="22.5" x14ac:dyDescent="0.2">
      <c r="A135" s="238"/>
      <c r="B135" s="239"/>
      <c r="C135" s="331" t="s">
        <v>284</v>
      </c>
      <c r="D135" s="332"/>
      <c r="E135" s="332"/>
      <c r="F135" s="332"/>
      <c r="G135" s="333"/>
      <c r="I135" s="240"/>
      <c r="K135" s="240"/>
      <c r="L135" s="241" t="s">
        <v>284</v>
      </c>
      <c r="O135" s="229">
        <v>3</v>
      </c>
    </row>
    <row r="136" spans="1:80" x14ac:dyDescent="0.2">
      <c r="A136" s="230">
        <v>44</v>
      </c>
      <c r="B136" s="231" t="s">
        <v>285</v>
      </c>
      <c r="C136" s="232" t="s">
        <v>286</v>
      </c>
      <c r="D136" s="233" t="s">
        <v>219</v>
      </c>
      <c r="E136" s="234">
        <v>1</v>
      </c>
      <c r="F136" s="234"/>
      <c r="G136" s="235">
        <f>E136*F136</f>
        <v>0</v>
      </c>
      <c r="H136" s="236">
        <v>0</v>
      </c>
      <c r="I136" s="237">
        <f>E136*H136</f>
        <v>0</v>
      </c>
      <c r="J136" s="236"/>
      <c r="K136" s="237">
        <f>E136*J136</f>
        <v>0</v>
      </c>
      <c r="O136" s="229">
        <v>2</v>
      </c>
      <c r="AA136" s="205">
        <v>12</v>
      </c>
      <c r="AB136" s="205">
        <v>0</v>
      </c>
      <c r="AC136" s="205">
        <v>74</v>
      </c>
      <c r="AZ136" s="205">
        <v>1</v>
      </c>
      <c r="BA136" s="205">
        <f>IF(AZ136=1,G136,0)</f>
        <v>0</v>
      </c>
      <c r="BB136" s="205">
        <f>IF(AZ136=2,G136,0)</f>
        <v>0</v>
      </c>
      <c r="BC136" s="205">
        <f>IF(AZ136=3,G136,0)</f>
        <v>0</v>
      </c>
      <c r="BD136" s="205">
        <f>IF(AZ136=4,G136,0)</f>
        <v>0</v>
      </c>
      <c r="BE136" s="205">
        <f>IF(AZ136=5,G136,0)</f>
        <v>0</v>
      </c>
      <c r="CA136" s="229">
        <v>12</v>
      </c>
      <c r="CB136" s="229">
        <v>0</v>
      </c>
    </row>
    <row r="137" spans="1:80" x14ac:dyDescent="0.2">
      <c r="A137" s="238"/>
      <c r="B137" s="239"/>
      <c r="C137" s="331" t="s">
        <v>287</v>
      </c>
      <c r="D137" s="332"/>
      <c r="E137" s="332"/>
      <c r="F137" s="332"/>
      <c r="G137" s="333"/>
      <c r="I137" s="240"/>
      <c r="K137" s="240"/>
      <c r="L137" s="241" t="s">
        <v>287</v>
      </c>
      <c r="O137" s="229">
        <v>3</v>
      </c>
    </row>
    <row r="138" spans="1:80" x14ac:dyDescent="0.2">
      <c r="A138" s="230">
        <v>45</v>
      </c>
      <c r="B138" s="231" t="s">
        <v>288</v>
      </c>
      <c r="C138" s="232" t="s">
        <v>289</v>
      </c>
      <c r="D138" s="233" t="s">
        <v>219</v>
      </c>
      <c r="E138" s="234">
        <v>1</v>
      </c>
      <c r="F138" s="234"/>
      <c r="G138" s="235">
        <f>E138*F138</f>
        <v>0</v>
      </c>
      <c r="H138" s="236">
        <v>0</v>
      </c>
      <c r="I138" s="237">
        <f>E138*H138</f>
        <v>0</v>
      </c>
      <c r="J138" s="236"/>
      <c r="K138" s="237">
        <f>E138*J138</f>
        <v>0</v>
      </c>
      <c r="O138" s="229">
        <v>2</v>
      </c>
      <c r="AA138" s="205">
        <v>12</v>
      </c>
      <c r="AB138" s="205">
        <v>0</v>
      </c>
      <c r="AC138" s="205">
        <v>110</v>
      </c>
      <c r="AZ138" s="205">
        <v>1</v>
      </c>
      <c r="BA138" s="205">
        <f>IF(AZ138=1,G138,0)</f>
        <v>0</v>
      </c>
      <c r="BB138" s="205">
        <f>IF(AZ138=2,G138,0)</f>
        <v>0</v>
      </c>
      <c r="BC138" s="205">
        <f>IF(AZ138=3,G138,0)</f>
        <v>0</v>
      </c>
      <c r="BD138" s="205">
        <f>IF(AZ138=4,G138,0)</f>
        <v>0</v>
      </c>
      <c r="BE138" s="205">
        <f>IF(AZ138=5,G138,0)</f>
        <v>0</v>
      </c>
      <c r="CA138" s="229">
        <v>12</v>
      </c>
      <c r="CB138" s="229">
        <v>0</v>
      </c>
    </row>
    <row r="139" spans="1:80" ht="22.5" x14ac:dyDescent="0.2">
      <c r="A139" s="238"/>
      <c r="B139" s="239"/>
      <c r="C139" s="331" t="s">
        <v>290</v>
      </c>
      <c r="D139" s="332"/>
      <c r="E139" s="332"/>
      <c r="F139" s="332"/>
      <c r="G139" s="333"/>
      <c r="I139" s="240"/>
      <c r="K139" s="240"/>
      <c r="L139" s="241" t="s">
        <v>290</v>
      </c>
      <c r="O139" s="229">
        <v>3</v>
      </c>
    </row>
    <row r="140" spans="1:80" x14ac:dyDescent="0.2">
      <c r="A140" s="230">
        <v>46</v>
      </c>
      <c r="B140" s="231" t="s">
        <v>291</v>
      </c>
      <c r="C140" s="232" t="s">
        <v>292</v>
      </c>
      <c r="D140" s="233" t="s">
        <v>219</v>
      </c>
      <c r="E140" s="234">
        <v>1</v>
      </c>
      <c r="F140" s="234"/>
      <c r="G140" s="235">
        <f>E140*F140</f>
        <v>0</v>
      </c>
      <c r="H140" s="236">
        <v>0</v>
      </c>
      <c r="I140" s="237">
        <f>E140*H140</f>
        <v>0</v>
      </c>
      <c r="J140" s="236"/>
      <c r="K140" s="237">
        <f>E140*J140</f>
        <v>0</v>
      </c>
      <c r="O140" s="229">
        <v>2</v>
      </c>
      <c r="AA140" s="205">
        <v>12</v>
      </c>
      <c r="AB140" s="205">
        <v>0</v>
      </c>
      <c r="AC140" s="205">
        <v>112</v>
      </c>
      <c r="AZ140" s="205">
        <v>1</v>
      </c>
      <c r="BA140" s="205">
        <f>IF(AZ140=1,G140,0)</f>
        <v>0</v>
      </c>
      <c r="BB140" s="205">
        <f>IF(AZ140=2,G140,0)</f>
        <v>0</v>
      </c>
      <c r="BC140" s="205">
        <f>IF(AZ140=3,G140,0)</f>
        <v>0</v>
      </c>
      <c r="BD140" s="205">
        <f>IF(AZ140=4,G140,0)</f>
        <v>0</v>
      </c>
      <c r="BE140" s="205">
        <f>IF(AZ140=5,G140,0)</f>
        <v>0</v>
      </c>
      <c r="CA140" s="229">
        <v>12</v>
      </c>
      <c r="CB140" s="229">
        <v>0</v>
      </c>
    </row>
    <row r="141" spans="1:80" ht="33.75" customHeight="1" x14ac:dyDescent="0.2">
      <c r="A141" s="238"/>
      <c r="B141" s="239"/>
      <c r="C141" s="331" t="s">
        <v>293</v>
      </c>
      <c r="D141" s="332"/>
      <c r="E141" s="332"/>
      <c r="F141" s="332"/>
      <c r="G141" s="333"/>
      <c r="I141" s="240"/>
      <c r="K141" s="240"/>
      <c r="L141" s="241" t="s">
        <v>293</v>
      </c>
      <c r="O141" s="229">
        <v>3</v>
      </c>
    </row>
    <row r="142" spans="1:80" x14ac:dyDescent="0.2">
      <c r="A142" s="230">
        <v>47</v>
      </c>
      <c r="B142" s="231" t="s">
        <v>294</v>
      </c>
      <c r="C142" s="232" t="s">
        <v>295</v>
      </c>
      <c r="D142" s="233" t="s">
        <v>219</v>
      </c>
      <c r="E142" s="234">
        <v>1</v>
      </c>
      <c r="F142" s="234"/>
      <c r="G142" s="235">
        <f>E142*F142</f>
        <v>0</v>
      </c>
      <c r="H142" s="236">
        <v>0</v>
      </c>
      <c r="I142" s="237">
        <f>E142*H142</f>
        <v>0</v>
      </c>
      <c r="J142" s="236"/>
      <c r="K142" s="237">
        <f>E142*J142</f>
        <v>0</v>
      </c>
      <c r="O142" s="229">
        <v>2</v>
      </c>
      <c r="AA142" s="205">
        <v>12</v>
      </c>
      <c r="AB142" s="205">
        <v>0</v>
      </c>
      <c r="AC142" s="205">
        <v>113</v>
      </c>
      <c r="AZ142" s="205">
        <v>1</v>
      </c>
      <c r="BA142" s="205">
        <f>IF(AZ142=1,G142,0)</f>
        <v>0</v>
      </c>
      <c r="BB142" s="205">
        <f>IF(AZ142=2,G142,0)</f>
        <v>0</v>
      </c>
      <c r="BC142" s="205">
        <f>IF(AZ142=3,G142,0)</f>
        <v>0</v>
      </c>
      <c r="BD142" s="205">
        <f>IF(AZ142=4,G142,0)</f>
        <v>0</v>
      </c>
      <c r="BE142" s="205">
        <f>IF(AZ142=5,G142,0)</f>
        <v>0</v>
      </c>
      <c r="CA142" s="229">
        <v>12</v>
      </c>
      <c r="CB142" s="229">
        <v>0</v>
      </c>
    </row>
    <row r="143" spans="1:80" ht="22.5" x14ac:dyDescent="0.2">
      <c r="A143" s="238"/>
      <c r="B143" s="239"/>
      <c r="C143" s="331" t="s">
        <v>296</v>
      </c>
      <c r="D143" s="332"/>
      <c r="E143" s="332"/>
      <c r="F143" s="332"/>
      <c r="G143" s="333"/>
      <c r="I143" s="240"/>
      <c r="K143" s="240"/>
      <c r="L143" s="241" t="s">
        <v>296</v>
      </c>
      <c r="O143" s="229">
        <v>3</v>
      </c>
    </row>
    <row r="144" spans="1:80" x14ac:dyDescent="0.2">
      <c r="A144" s="230">
        <v>48</v>
      </c>
      <c r="B144" s="231" t="s">
        <v>297</v>
      </c>
      <c r="C144" s="232" t="s">
        <v>298</v>
      </c>
      <c r="D144" s="233" t="s">
        <v>219</v>
      </c>
      <c r="E144" s="234">
        <v>1</v>
      </c>
      <c r="F144" s="234"/>
      <c r="G144" s="235">
        <f>E144*F144</f>
        <v>0</v>
      </c>
      <c r="H144" s="236">
        <v>0</v>
      </c>
      <c r="I144" s="237">
        <f>E144*H144</f>
        <v>0</v>
      </c>
      <c r="J144" s="236"/>
      <c r="K144" s="237">
        <f>E144*J144</f>
        <v>0</v>
      </c>
      <c r="O144" s="229">
        <v>2</v>
      </c>
      <c r="AA144" s="205">
        <v>12</v>
      </c>
      <c r="AB144" s="205">
        <v>0</v>
      </c>
      <c r="AC144" s="205">
        <v>123</v>
      </c>
      <c r="AZ144" s="205">
        <v>1</v>
      </c>
      <c r="BA144" s="205">
        <f>IF(AZ144=1,G144,0)</f>
        <v>0</v>
      </c>
      <c r="BB144" s="205">
        <f>IF(AZ144=2,G144,0)</f>
        <v>0</v>
      </c>
      <c r="BC144" s="205">
        <f>IF(AZ144=3,G144,0)</f>
        <v>0</v>
      </c>
      <c r="BD144" s="205">
        <f>IF(AZ144=4,G144,0)</f>
        <v>0</v>
      </c>
      <c r="BE144" s="205">
        <f>IF(AZ144=5,G144,0)</f>
        <v>0</v>
      </c>
      <c r="CA144" s="229">
        <v>12</v>
      </c>
      <c r="CB144" s="229">
        <v>0</v>
      </c>
    </row>
    <row r="145" spans="1:80" x14ac:dyDescent="0.2">
      <c r="A145" s="238"/>
      <c r="B145" s="239"/>
      <c r="C145" s="331" t="s">
        <v>299</v>
      </c>
      <c r="D145" s="332"/>
      <c r="E145" s="332"/>
      <c r="F145" s="332"/>
      <c r="G145" s="333"/>
      <c r="I145" s="240"/>
      <c r="K145" s="240"/>
      <c r="L145" s="241" t="s">
        <v>299</v>
      </c>
      <c r="O145" s="229">
        <v>3</v>
      </c>
    </row>
    <row r="146" spans="1:80" ht="22.5" x14ac:dyDescent="0.2">
      <c r="A146" s="230">
        <v>49</v>
      </c>
      <c r="B146" s="231" t="s">
        <v>300</v>
      </c>
      <c r="C146" s="232" t="s">
        <v>301</v>
      </c>
      <c r="D146" s="233" t="s">
        <v>219</v>
      </c>
      <c r="E146" s="234">
        <v>1</v>
      </c>
      <c r="F146" s="234"/>
      <c r="G146" s="235">
        <f>E146*F146</f>
        <v>0</v>
      </c>
      <c r="H146" s="236">
        <v>0</v>
      </c>
      <c r="I146" s="237">
        <f>E146*H146</f>
        <v>0</v>
      </c>
      <c r="J146" s="236"/>
      <c r="K146" s="237">
        <f>E146*J146</f>
        <v>0</v>
      </c>
      <c r="O146" s="229">
        <v>2</v>
      </c>
      <c r="AA146" s="205">
        <v>12</v>
      </c>
      <c r="AB146" s="205">
        <v>0</v>
      </c>
      <c r="AC146" s="205">
        <v>147</v>
      </c>
      <c r="AZ146" s="205">
        <v>1</v>
      </c>
      <c r="BA146" s="205">
        <f>IF(AZ146=1,G146,0)</f>
        <v>0</v>
      </c>
      <c r="BB146" s="205">
        <f>IF(AZ146=2,G146,0)</f>
        <v>0</v>
      </c>
      <c r="BC146" s="205">
        <f>IF(AZ146=3,G146,0)</f>
        <v>0</v>
      </c>
      <c r="BD146" s="205">
        <f>IF(AZ146=4,G146,0)</f>
        <v>0</v>
      </c>
      <c r="BE146" s="205">
        <f>IF(AZ146=5,G146,0)</f>
        <v>0</v>
      </c>
      <c r="CA146" s="229">
        <v>12</v>
      </c>
      <c r="CB146" s="229">
        <v>0</v>
      </c>
    </row>
    <row r="147" spans="1:80" x14ac:dyDescent="0.2">
      <c r="A147" s="248"/>
      <c r="B147" s="249" t="s">
        <v>98</v>
      </c>
      <c r="C147" s="250" t="s">
        <v>254</v>
      </c>
      <c r="D147" s="251"/>
      <c r="E147" s="252"/>
      <c r="F147" s="253"/>
      <c r="G147" s="254">
        <f>SUM(G115:G146)</f>
        <v>0</v>
      </c>
      <c r="H147" s="255"/>
      <c r="I147" s="256">
        <f>SUM(I115:I146)</f>
        <v>0</v>
      </c>
      <c r="J147" s="255"/>
      <c r="K147" s="256">
        <f>SUM(K115:K146)</f>
        <v>0</v>
      </c>
      <c r="O147" s="229">
        <v>4</v>
      </c>
      <c r="BA147" s="257">
        <f>SUM(BA115:BA146)</f>
        <v>0</v>
      </c>
      <c r="BB147" s="257">
        <f>SUM(BB115:BB146)</f>
        <v>0</v>
      </c>
      <c r="BC147" s="257">
        <f>SUM(BC115:BC146)</f>
        <v>0</v>
      </c>
      <c r="BD147" s="257">
        <f>SUM(BD115:BD146)</f>
        <v>0</v>
      </c>
      <c r="BE147" s="257">
        <f>SUM(BE115:BE146)</f>
        <v>0</v>
      </c>
    </row>
    <row r="148" spans="1:80" x14ac:dyDescent="0.2">
      <c r="A148" s="219" t="s">
        <v>96</v>
      </c>
      <c r="B148" s="220" t="s">
        <v>302</v>
      </c>
      <c r="C148" s="221" t="s">
        <v>303</v>
      </c>
      <c r="D148" s="222"/>
      <c r="E148" s="223"/>
      <c r="F148" s="223"/>
      <c r="G148" s="224"/>
      <c r="H148" s="225"/>
      <c r="I148" s="226"/>
      <c r="J148" s="227"/>
      <c r="K148" s="228"/>
      <c r="O148" s="229">
        <v>1</v>
      </c>
    </row>
    <row r="149" spans="1:80" x14ac:dyDescent="0.2">
      <c r="A149" s="230">
        <v>50</v>
      </c>
      <c r="B149" s="231" t="s">
        <v>305</v>
      </c>
      <c r="C149" s="232" t="s">
        <v>306</v>
      </c>
      <c r="D149" s="233" t="s">
        <v>128</v>
      </c>
      <c r="E149" s="234">
        <v>2794.65</v>
      </c>
      <c r="F149" s="234"/>
      <c r="G149" s="235">
        <f>E149*F149</f>
        <v>0</v>
      </c>
      <c r="H149" s="236">
        <v>1.8380000000000001E-2</v>
      </c>
      <c r="I149" s="237">
        <f>E149*H149</f>
        <v>51.365667000000002</v>
      </c>
      <c r="J149" s="236">
        <v>0</v>
      </c>
      <c r="K149" s="237">
        <f>E149*J149</f>
        <v>0</v>
      </c>
      <c r="O149" s="229">
        <v>2</v>
      </c>
      <c r="AA149" s="205">
        <v>1</v>
      </c>
      <c r="AB149" s="205">
        <v>1</v>
      </c>
      <c r="AC149" s="205">
        <v>1</v>
      </c>
      <c r="AZ149" s="205">
        <v>1</v>
      </c>
      <c r="BA149" s="205">
        <f>IF(AZ149=1,G149,0)</f>
        <v>0</v>
      </c>
      <c r="BB149" s="205">
        <f>IF(AZ149=2,G149,0)</f>
        <v>0</v>
      </c>
      <c r="BC149" s="205">
        <f>IF(AZ149=3,G149,0)</f>
        <v>0</v>
      </c>
      <c r="BD149" s="205">
        <f>IF(AZ149=4,G149,0)</f>
        <v>0</v>
      </c>
      <c r="BE149" s="205">
        <f>IF(AZ149=5,G149,0)</f>
        <v>0</v>
      </c>
      <c r="CA149" s="229">
        <v>1</v>
      </c>
      <c r="CB149" s="229">
        <v>1</v>
      </c>
    </row>
    <row r="150" spans="1:80" ht="33.75" x14ac:dyDescent="0.2">
      <c r="A150" s="238"/>
      <c r="B150" s="239"/>
      <c r="C150" s="331" t="s">
        <v>307</v>
      </c>
      <c r="D150" s="332"/>
      <c r="E150" s="332"/>
      <c r="F150" s="332"/>
      <c r="G150" s="333"/>
      <c r="I150" s="240"/>
      <c r="K150" s="240"/>
      <c r="L150" s="241" t="s">
        <v>307</v>
      </c>
      <c r="O150" s="229">
        <v>3</v>
      </c>
    </row>
    <row r="151" spans="1:80" x14ac:dyDescent="0.2">
      <c r="A151" s="238"/>
      <c r="B151" s="242"/>
      <c r="C151" s="334" t="s">
        <v>308</v>
      </c>
      <c r="D151" s="335"/>
      <c r="E151" s="243">
        <v>2794.65</v>
      </c>
      <c r="F151" s="244"/>
      <c r="G151" s="245"/>
      <c r="H151" s="246"/>
      <c r="I151" s="240"/>
      <c r="J151" s="247"/>
      <c r="K151" s="240"/>
      <c r="M151" s="241" t="s">
        <v>308</v>
      </c>
      <c r="O151" s="229"/>
    </row>
    <row r="152" spans="1:80" x14ac:dyDescent="0.2">
      <c r="A152" s="230">
        <v>51</v>
      </c>
      <c r="B152" s="231" t="s">
        <v>309</v>
      </c>
      <c r="C152" s="232" t="s">
        <v>310</v>
      </c>
      <c r="D152" s="233" t="s">
        <v>128</v>
      </c>
      <c r="E152" s="234">
        <v>2794.65</v>
      </c>
      <c r="F152" s="234"/>
      <c r="G152" s="235">
        <f>E152*F152</f>
        <v>0</v>
      </c>
      <c r="H152" s="236">
        <v>8.0000000000000004E-4</v>
      </c>
      <c r="I152" s="237">
        <f>E152*H152</f>
        <v>2.2357200000000002</v>
      </c>
      <c r="J152" s="236">
        <v>0</v>
      </c>
      <c r="K152" s="237">
        <f>E152*J152</f>
        <v>0</v>
      </c>
      <c r="O152" s="229">
        <v>2</v>
      </c>
      <c r="AA152" s="205">
        <v>1</v>
      </c>
      <c r="AB152" s="205">
        <v>1</v>
      </c>
      <c r="AC152" s="205">
        <v>1</v>
      </c>
      <c r="AZ152" s="205">
        <v>1</v>
      </c>
      <c r="BA152" s="205">
        <f>IF(AZ152=1,G152,0)</f>
        <v>0</v>
      </c>
      <c r="BB152" s="205">
        <f>IF(AZ152=2,G152,0)</f>
        <v>0</v>
      </c>
      <c r="BC152" s="205">
        <f>IF(AZ152=3,G152,0)</f>
        <v>0</v>
      </c>
      <c r="BD152" s="205">
        <f>IF(AZ152=4,G152,0)</f>
        <v>0</v>
      </c>
      <c r="BE152" s="205">
        <f>IF(AZ152=5,G152,0)</f>
        <v>0</v>
      </c>
      <c r="CA152" s="229">
        <v>1</v>
      </c>
      <c r="CB152" s="229">
        <v>1</v>
      </c>
    </row>
    <row r="153" spans="1:80" x14ac:dyDescent="0.2">
      <c r="A153" s="238"/>
      <c r="B153" s="239"/>
      <c r="C153" s="331" t="s">
        <v>909</v>
      </c>
      <c r="D153" s="332"/>
      <c r="E153" s="332"/>
      <c r="F153" s="332"/>
      <c r="G153" s="333"/>
      <c r="I153" s="240"/>
      <c r="K153" s="240"/>
      <c r="L153" s="241" t="s">
        <v>311</v>
      </c>
      <c r="O153" s="229">
        <v>3</v>
      </c>
    </row>
    <row r="154" spans="1:80" x14ac:dyDescent="0.2">
      <c r="A154" s="230">
        <v>52</v>
      </c>
      <c r="B154" s="231" t="s">
        <v>312</v>
      </c>
      <c r="C154" s="232" t="s">
        <v>313</v>
      </c>
      <c r="D154" s="233" t="s">
        <v>128</v>
      </c>
      <c r="E154" s="234">
        <v>2794.65</v>
      </c>
      <c r="F154" s="234"/>
      <c r="G154" s="235">
        <f t="shared" ref="G154:G159" si="0">E154*F154</f>
        <v>0</v>
      </c>
      <c r="H154" s="236">
        <v>0</v>
      </c>
      <c r="I154" s="237">
        <f t="shared" ref="I154:I159" si="1">E154*H154</f>
        <v>0</v>
      </c>
      <c r="J154" s="236">
        <v>0</v>
      </c>
      <c r="K154" s="237">
        <f t="shared" ref="K154:K159" si="2">E154*J154</f>
        <v>0</v>
      </c>
      <c r="O154" s="229">
        <v>2</v>
      </c>
      <c r="AA154" s="205">
        <v>1</v>
      </c>
      <c r="AB154" s="205">
        <v>1</v>
      </c>
      <c r="AC154" s="205">
        <v>1</v>
      </c>
      <c r="AZ154" s="205">
        <v>1</v>
      </c>
      <c r="BA154" s="205">
        <f t="shared" ref="BA154:BA159" si="3">IF(AZ154=1,G154,0)</f>
        <v>0</v>
      </c>
      <c r="BB154" s="205">
        <f t="shared" ref="BB154:BB159" si="4">IF(AZ154=2,G154,0)</f>
        <v>0</v>
      </c>
      <c r="BC154" s="205">
        <f t="shared" ref="BC154:BC159" si="5">IF(AZ154=3,G154,0)</f>
        <v>0</v>
      </c>
      <c r="BD154" s="205">
        <f t="shared" ref="BD154:BD159" si="6">IF(AZ154=4,G154,0)</f>
        <v>0</v>
      </c>
      <c r="BE154" s="205">
        <f t="shared" ref="BE154:BE159" si="7">IF(AZ154=5,G154,0)</f>
        <v>0</v>
      </c>
      <c r="CA154" s="229">
        <v>1</v>
      </c>
      <c r="CB154" s="229">
        <v>1</v>
      </c>
    </row>
    <row r="155" spans="1:80" x14ac:dyDescent="0.2">
      <c r="A155" s="230">
        <v>53</v>
      </c>
      <c r="B155" s="231" t="s">
        <v>314</v>
      </c>
      <c r="C155" s="232" t="s">
        <v>315</v>
      </c>
      <c r="D155" s="233" t="s">
        <v>128</v>
      </c>
      <c r="E155" s="234">
        <v>2794.65</v>
      </c>
      <c r="F155" s="234"/>
      <c r="G155" s="235">
        <f t="shared" si="0"/>
        <v>0</v>
      </c>
      <c r="H155" s="236">
        <v>0</v>
      </c>
      <c r="I155" s="237">
        <f t="shared" si="1"/>
        <v>0</v>
      </c>
      <c r="J155" s="236">
        <v>0</v>
      </c>
      <c r="K155" s="237">
        <f t="shared" si="2"/>
        <v>0</v>
      </c>
      <c r="O155" s="229">
        <v>2</v>
      </c>
      <c r="AA155" s="205">
        <v>1</v>
      </c>
      <c r="AB155" s="205">
        <v>1</v>
      </c>
      <c r="AC155" s="205">
        <v>1</v>
      </c>
      <c r="AZ155" s="205">
        <v>1</v>
      </c>
      <c r="BA155" s="205">
        <f t="shared" si="3"/>
        <v>0</v>
      </c>
      <c r="BB155" s="205">
        <f t="shared" si="4"/>
        <v>0</v>
      </c>
      <c r="BC155" s="205">
        <f t="shared" si="5"/>
        <v>0</v>
      </c>
      <c r="BD155" s="205">
        <f t="shared" si="6"/>
        <v>0</v>
      </c>
      <c r="BE155" s="205">
        <f t="shared" si="7"/>
        <v>0</v>
      </c>
      <c r="CA155" s="229">
        <v>1</v>
      </c>
      <c r="CB155" s="229">
        <v>1</v>
      </c>
    </row>
    <row r="156" spans="1:80" x14ac:dyDescent="0.2">
      <c r="A156" s="230">
        <v>54</v>
      </c>
      <c r="B156" s="231" t="s">
        <v>316</v>
      </c>
      <c r="C156" s="232" t="s">
        <v>317</v>
      </c>
      <c r="D156" s="233" t="s">
        <v>128</v>
      </c>
      <c r="E156" s="234">
        <v>2794.65</v>
      </c>
      <c r="F156" s="234"/>
      <c r="G156" s="235">
        <f t="shared" si="0"/>
        <v>0</v>
      </c>
      <c r="H156" s="236">
        <v>0</v>
      </c>
      <c r="I156" s="237">
        <f t="shared" si="1"/>
        <v>0</v>
      </c>
      <c r="J156" s="236">
        <v>0</v>
      </c>
      <c r="K156" s="237">
        <f t="shared" si="2"/>
        <v>0</v>
      </c>
      <c r="O156" s="229">
        <v>2</v>
      </c>
      <c r="AA156" s="205">
        <v>1</v>
      </c>
      <c r="AB156" s="205">
        <v>1</v>
      </c>
      <c r="AC156" s="205">
        <v>1</v>
      </c>
      <c r="AZ156" s="205">
        <v>1</v>
      </c>
      <c r="BA156" s="205">
        <f t="shared" si="3"/>
        <v>0</v>
      </c>
      <c r="BB156" s="205">
        <f t="shared" si="4"/>
        <v>0</v>
      </c>
      <c r="BC156" s="205">
        <f t="shared" si="5"/>
        <v>0</v>
      </c>
      <c r="BD156" s="205">
        <f t="shared" si="6"/>
        <v>0</v>
      </c>
      <c r="BE156" s="205">
        <f t="shared" si="7"/>
        <v>0</v>
      </c>
      <c r="CA156" s="229">
        <v>1</v>
      </c>
      <c r="CB156" s="229">
        <v>1</v>
      </c>
    </row>
    <row r="157" spans="1:80" x14ac:dyDescent="0.2">
      <c r="A157" s="230">
        <v>55</v>
      </c>
      <c r="B157" s="231" t="s">
        <v>318</v>
      </c>
      <c r="C157" s="232" t="s">
        <v>319</v>
      </c>
      <c r="D157" s="233" t="s">
        <v>128</v>
      </c>
      <c r="E157" s="234">
        <v>2794.65</v>
      </c>
      <c r="F157" s="234"/>
      <c r="G157" s="235">
        <f t="shared" si="0"/>
        <v>0</v>
      </c>
      <c r="H157" s="236">
        <v>0</v>
      </c>
      <c r="I157" s="237">
        <f t="shared" si="1"/>
        <v>0</v>
      </c>
      <c r="J157" s="236">
        <v>0</v>
      </c>
      <c r="K157" s="237">
        <f t="shared" si="2"/>
        <v>0</v>
      </c>
      <c r="O157" s="229">
        <v>2</v>
      </c>
      <c r="AA157" s="205">
        <v>1</v>
      </c>
      <c r="AB157" s="205">
        <v>1</v>
      </c>
      <c r="AC157" s="205">
        <v>1</v>
      </c>
      <c r="AZ157" s="205">
        <v>1</v>
      </c>
      <c r="BA157" s="205">
        <f t="shared" si="3"/>
        <v>0</v>
      </c>
      <c r="BB157" s="205">
        <f t="shared" si="4"/>
        <v>0</v>
      </c>
      <c r="BC157" s="205">
        <f t="shared" si="5"/>
        <v>0</v>
      </c>
      <c r="BD157" s="205">
        <f t="shared" si="6"/>
        <v>0</v>
      </c>
      <c r="BE157" s="205">
        <f t="shared" si="7"/>
        <v>0</v>
      </c>
      <c r="CA157" s="229">
        <v>1</v>
      </c>
      <c r="CB157" s="229">
        <v>1</v>
      </c>
    </row>
    <row r="158" spans="1:80" x14ac:dyDescent="0.2">
      <c r="A158" s="230">
        <v>56</v>
      </c>
      <c r="B158" s="231" t="s">
        <v>320</v>
      </c>
      <c r="C158" s="232" t="s">
        <v>321</v>
      </c>
      <c r="D158" s="233" t="s">
        <v>124</v>
      </c>
      <c r="E158" s="234">
        <v>2</v>
      </c>
      <c r="F158" s="234"/>
      <c r="G158" s="235">
        <f t="shared" si="0"/>
        <v>0</v>
      </c>
      <c r="H158" s="236">
        <v>2.2790000000000001E-2</v>
      </c>
      <c r="I158" s="237">
        <f t="shared" si="1"/>
        <v>4.5580000000000002E-2</v>
      </c>
      <c r="J158" s="236">
        <v>0</v>
      </c>
      <c r="K158" s="237">
        <f t="shared" si="2"/>
        <v>0</v>
      </c>
      <c r="O158" s="229">
        <v>2</v>
      </c>
      <c r="AA158" s="205">
        <v>1</v>
      </c>
      <c r="AB158" s="205">
        <v>1</v>
      </c>
      <c r="AC158" s="205">
        <v>1</v>
      </c>
      <c r="AZ158" s="205">
        <v>1</v>
      </c>
      <c r="BA158" s="205">
        <f t="shared" si="3"/>
        <v>0</v>
      </c>
      <c r="BB158" s="205">
        <f t="shared" si="4"/>
        <v>0</v>
      </c>
      <c r="BC158" s="205">
        <f t="shared" si="5"/>
        <v>0</v>
      </c>
      <c r="BD158" s="205">
        <f t="shared" si="6"/>
        <v>0</v>
      </c>
      <c r="BE158" s="205">
        <f t="shared" si="7"/>
        <v>0</v>
      </c>
      <c r="CA158" s="229">
        <v>1</v>
      </c>
      <c r="CB158" s="229">
        <v>1</v>
      </c>
    </row>
    <row r="159" spans="1:80" x14ac:dyDescent="0.2">
      <c r="A159" s="230">
        <v>57</v>
      </c>
      <c r="B159" s="231" t="s">
        <v>322</v>
      </c>
      <c r="C159" s="232" t="s">
        <v>323</v>
      </c>
      <c r="D159" s="233" t="s">
        <v>124</v>
      </c>
      <c r="E159" s="234">
        <v>8</v>
      </c>
      <c r="F159" s="234"/>
      <c r="G159" s="235">
        <f t="shared" si="0"/>
        <v>0</v>
      </c>
      <c r="H159" s="236">
        <v>2.4819999999999998E-2</v>
      </c>
      <c r="I159" s="237">
        <f t="shared" si="1"/>
        <v>0.19855999999999999</v>
      </c>
      <c r="J159" s="236">
        <v>0</v>
      </c>
      <c r="K159" s="237">
        <f t="shared" si="2"/>
        <v>0</v>
      </c>
      <c r="O159" s="229">
        <v>2</v>
      </c>
      <c r="AA159" s="205">
        <v>1</v>
      </c>
      <c r="AB159" s="205">
        <v>1</v>
      </c>
      <c r="AC159" s="205">
        <v>1</v>
      </c>
      <c r="AZ159" s="205">
        <v>1</v>
      </c>
      <c r="BA159" s="205">
        <f t="shared" si="3"/>
        <v>0</v>
      </c>
      <c r="BB159" s="205">
        <f t="shared" si="4"/>
        <v>0</v>
      </c>
      <c r="BC159" s="205">
        <f t="shared" si="5"/>
        <v>0</v>
      </c>
      <c r="BD159" s="205">
        <f t="shared" si="6"/>
        <v>0</v>
      </c>
      <c r="BE159" s="205">
        <f t="shared" si="7"/>
        <v>0</v>
      </c>
      <c r="CA159" s="229">
        <v>1</v>
      </c>
      <c r="CB159" s="229">
        <v>1</v>
      </c>
    </row>
    <row r="160" spans="1:80" x14ac:dyDescent="0.2">
      <c r="A160" s="238"/>
      <c r="B160" s="242"/>
      <c r="C160" s="334" t="s">
        <v>324</v>
      </c>
      <c r="D160" s="335"/>
      <c r="E160" s="243">
        <v>8</v>
      </c>
      <c r="F160" s="244"/>
      <c r="G160" s="245"/>
      <c r="H160" s="246"/>
      <c r="I160" s="240"/>
      <c r="J160" s="247"/>
      <c r="K160" s="240"/>
      <c r="M160" s="241" t="s">
        <v>324</v>
      </c>
      <c r="O160" s="229"/>
    </row>
    <row r="161" spans="1:80" x14ac:dyDescent="0.2">
      <c r="A161" s="230">
        <v>58</v>
      </c>
      <c r="B161" s="231" t="s">
        <v>325</v>
      </c>
      <c r="C161" s="232" t="s">
        <v>326</v>
      </c>
      <c r="D161" s="233" t="s">
        <v>124</v>
      </c>
      <c r="E161" s="234">
        <v>2</v>
      </c>
      <c r="F161" s="234"/>
      <c r="G161" s="235">
        <f>E161*F161</f>
        <v>0</v>
      </c>
      <c r="H161" s="236">
        <v>1.7600000000000001E-3</v>
      </c>
      <c r="I161" s="237">
        <f>E161*H161</f>
        <v>3.5200000000000001E-3</v>
      </c>
      <c r="J161" s="236">
        <v>0</v>
      </c>
      <c r="K161" s="237">
        <f>E161*J161</f>
        <v>0</v>
      </c>
      <c r="O161" s="229">
        <v>2</v>
      </c>
      <c r="AA161" s="205">
        <v>1</v>
      </c>
      <c r="AB161" s="205">
        <v>1</v>
      </c>
      <c r="AC161" s="205">
        <v>1</v>
      </c>
      <c r="AZ161" s="205">
        <v>1</v>
      </c>
      <c r="BA161" s="205">
        <f>IF(AZ161=1,G161,0)</f>
        <v>0</v>
      </c>
      <c r="BB161" s="205">
        <f>IF(AZ161=2,G161,0)</f>
        <v>0</v>
      </c>
      <c r="BC161" s="205">
        <f>IF(AZ161=3,G161,0)</f>
        <v>0</v>
      </c>
      <c r="BD161" s="205">
        <f>IF(AZ161=4,G161,0)</f>
        <v>0</v>
      </c>
      <c r="BE161" s="205">
        <f>IF(AZ161=5,G161,0)</f>
        <v>0</v>
      </c>
      <c r="CA161" s="229">
        <v>1</v>
      </c>
      <c r="CB161" s="229">
        <v>1</v>
      </c>
    </row>
    <row r="162" spans="1:80" x14ac:dyDescent="0.2">
      <c r="A162" s="230">
        <v>59</v>
      </c>
      <c r="B162" s="231" t="s">
        <v>327</v>
      </c>
      <c r="C162" s="232" t="s">
        <v>328</v>
      </c>
      <c r="D162" s="233" t="s">
        <v>124</v>
      </c>
      <c r="E162" s="234">
        <v>8</v>
      </c>
      <c r="F162" s="234"/>
      <c r="G162" s="235">
        <f>E162*F162</f>
        <v>0</v>
      </c>
      <c r="H162" s="236">
        <v>2.2499999999999998E-3</v>
      </c>
      <c r="I162" s="237">
        <f>E162*H162</f>
        <v>1.7999999999999999E-2</v>
      </c>
      <c r="J162" s="236">
        <v>0</v>
      </c>
      <c r="K162" s="237">
        <f>E162*J162</f>
        <v>0</v>
      </c>
      <c r="O162" s="229">
        <v>2</v>
      </c>
      <c r="AA162" s="205">
        <v>1</v>
      </c>
      <c r="AB162" s="205">
        <v>1</v>
      </c>
      <c r="AC162" s="205">
        <v>1</v>
      </c>
      <c r="AZ162" s="205">
        <v>1</v>
      </c>
      <c r="BA162" s="205">
        <f>IF(AZ162=1,G162,0)</f>
        <v>0</v>
      </c>
      <c r="BB162" s="205">
        <f>IF(AZ162=2,G162,0)</f>
        <v>0</v>
      </c>
      <c r="BC162" s="205">
        <f>IF(AZ162=3,G162,0)</f>
        <v>0</v>
      </c>
      <c r="BD162" s="205">
        <f>IF(AZ162=4,G162,0)</f>
        <v>0</v>
      </c>
      <c r="BE162" s="205">
        <f>IF(AZ162=5,G162,0)</f>
        <v>0</v>
      </c>
      <c r="CA162" s="229">
        <v>1</v>
      </c>
      <c r="CB162" s="229">
        <v>1</v>
      </c>
    </row>
    <row r="163" spans="1:80" x14ac:dyDescent="0.2">
      <c r="A163" s="230">
        <v>60</v>
      </c>
      <c r="B163" s="231" t="s">
        <v>329</v>
      </c>
      <c r="C163" s="232" t="s">
        <v>330</v>
      </c>
      <c r="D163" s="233" t="s">
        <v>124</v>
      </c>
      <c r="E163" s="234">
        <v>2</v>
      </c>
      <c r="F163" s="234"/>
      <c r="G163" s="235">
        <f>E163*F163</f>
        <v>0</v>
      </c>
      <c r="H163" s="236">
        <v>0</v>
      </c>
      <c r="I163" s="237">
        <f>E163*H163</f>
        <v>0</v>
      </c>
      <c r="J163" s="236">
        <v>0</v>
      </c>
      <c r="K163" s="237">
        <f>E163*J163</f>
        <v>0</v>
      </c>
      <c r="O163" s="229">
        <v>2</v>
      </c>
      <c r="AA163" s="205">
        <v>1</v>
      </c>
      <c r="AB163" s="205">
        <v>1</v>
      </c>
      <c r="AC163" s="205">
        <v>1</v>
      </c>
      <c r="AZ163" s="205">
        <v>1</v>
      </c>
      <c r="BA163" s="205">
        <f>IF(AZ163=1,G163,0)</f>
        <v>0</v>
      </c>
      <c r="BB163" s="205">
        <f>IF(AZ163=2,G163,0)</f>
        <v>0</v>
      </c>
      <c r="BC163" s="205">
        <f>IF(AZ163=3,G163,0)</f>
        <v>0</v>
      </c>
      <c r="BD163" s="205">
        <f>IF(AZ163=4,G163,0)</f>
        <v>0</v>
      </c>
      <c r="BE163" s="205">
        <f>IF(AZ163=5,G163,0)</f>
        <v>0</v>
      </c>
      <c r="CA163" s="229">
        <v>1</v>
      </c>
      <c r="CB163" s="229">
        <v>1</v>
      </c>
    </row>
    <row r="164" spans="1:80" x14ac:dyDescent="0.2">
      <c r="A164" s="230">
        <v>61</v>
      </c>
      <c r="B164" s="231" t="s">
        <v>331</v>
      </c>
      <c r="C164" s="232" t="s">
        <v>332</v>
      </c>
      <c r="D164" s="233" t="s">
        <v>124</v>
      </c>
      <c r="E164" s="234">
        <v>8</v>
      </c>
      <c r="F164" s="234"/>
      <c r="G164" s="235">
        <f>E164*F164</f>
        <v>0</v>
      </c>
      <c r="H164" s="236">
        <v>0</v>
      </c>
      <c r="I164" s="237">
        <f>E164*H164</f>
        <v>0</v>
      </c>
      <c r="J164" s="236">
        <v>0</v>
      </c>
      <c r="K164" s="237">
        <f>E164*J164</f>
        <v>0</v>
      </c>
      <c r="O164" s="229">
        <v>2</v>
      </c>
      <c r="AA164" s="205">
        <v>1</v>
      </c>
      <c r="AB164" s="205">
        <v>1</v>
      </c>
      <c r="AC164" s="205">
        <v>1</v>
      </c>
      <c r="AZ164" s="205">
        <v>1</v>
      </c>
      <c r="BA164" s="205">
        <f>IF(AZ164=1,G164,0)</f>
        <v>0</v>
      </c>
      <c r="BB164" s="205">
        <f>IF(AZ164=2,G164,0)</f>
        <v>0</v>
      </c>
      <c r="BC164" s="205">
        <f>IF(AZ164=3,G164,0)</f>
        <v>0</v>
      </c>
      <c r="BD164" s="205">
        <f>IF(AZ164=4,G164,0)</f>
        <v>0</v>
      </c>
      <c r="BE164" s="205">
        <f>IF(AZ164=5,G164,0)</f>
        <v>0</v>
      </c>
      <c r="CA164" s="229">
        <v>1</v>
      </c>
      <c r="CB164" s="229">
        <v>1</v>
      </c>
    </row>
    <row r="165" spans="1:80" x14ac:dyDescent="0.2">
      <c r="A165" s="248"/>
      <c r="B165" s="249" t="s">
        <v>98</v>
      </c>
      <c r="C165" s="250" t="s">
        <v>304</v>
      </c>
      <c r="D165" s="251"/>
      <c r="E165" s="252"/>
      <c r="F165" s="253"/>
      <c r="G165" s="254">
        <f>SUM(G148:G164)</f>
        <v>0</v>
      </c>
      <c r="H165" s="255"/>
      <c r="I165" s="256">
        <f>SUM(I148:I164)</f>
        <v>53.867047000000007</v>
      </c>
      <c r="J165" s="255"/>
      <c r="K165" s="256">
        <f>SUM(K148:K164)</f>
        <v>0</v>
      </c>
      <c r="O165" s="229">
        <v>4</v>
      </c>
      <c r="BA165" s="257">
        <f>SUM(BA148:BA164)</f>
        <v>0</v>
      </c>
      <c r="BB165" s="257">
        <f>SUM(BB148:BB164)</f>
        <v>0</v>
      </c>
      <c r="BC165" s="257">
        <f>SUM(BC148:BC164)</f>
        <v>0</v>
      </c>
      <c r="BD165" s="257">
        <f>SUM(BD148:BD164)</f>
        <v>0</v>
      </c>
      <c r="BE165" s="257">
        <f>SUM(BE148:BE164)</f>
        <v>0</v>
      </c>
    </row>
    <row r="166" spans="1:80" x14ac:dyDescent="0.2">
      <c r="A166" s="219" t="s">
        <v>96</v>
      </c>
      <c r="B166" s="220" t="s">
        <v>333</v>
      </c>
      <c r="C166" s="221" t="s">
        <v>334</v>
      </c>
      <c r="D166" s="222"/>
      <c r="E166" s="223"/>
      <c r="F166" s="223"/>
      <c r="G166" s="224"/>
      <c r="H166" s="225"/>
      <c r="I166" s="226"/>
      <c r="J166" s="227"/>
      <c r="K166" s="228"/>
      <c r="O166" s="229">
        <v>1</v>
      </c>
    </row>
    <row r="167" spans="1:80" x14ac:dyDescent="0.2">
      <c r="A167" s="230">
        <v>62</v>
      </c>
      <c r="B167" s="231" t="s">
        <v>336</v>
      </c>
      <c r="C167" s="232" t="s">
        <v>337</v>
      </c>
      <c r="D167" s="233" t="s">
        <v>124</v>
      </c>
      <c r="E167" s="234">
        <v>61.584000000000003</v>
      </c>
      <c r="F167" s="234"/>
      <c r="G167" s="235">
        <f>E167*F167</f>
        <v>0</v>
      </c>
      <c r="H167" s="236">
        <v>0</v>
      </c>
      <c r="I167" s="237">
        <f>E167*H167</f>
        <v>0</v>
      </c>
      <c r="J167" s="236">
        <v>-0.03</v>
      </c>
      <c r="K167" s="237">
        <f>E167*J167</f>
        <v>-1.8475200000000001</v>
      </c>
      <c r="O167" s="229">
        <v>2</v>
      </c>
      <c r="AA167" s="205">
        <v>1</v>
      </c>
      <c r="AB167" s="205">
        <v>1</v>
      </c>
      <c r="AC167" s="205">
        <v>1</v>
      </c>
      <c r="AZ167" s="205">
        <v>1</v>
      </c>
      <c r="BA167" s="205">
        <f>IF(AZ167=1,G167,0)</f>
        <v>0</v>
      </c>
      <c r="BB167" s="205">
        <f>IF(AZ167=2,G167,0)</f>
        <v>0</v>
      </c>
      <c r="BC167" s="205">
        <f>IF(AZ167=3,G167,0)</f>
        <v>0</v>
      </c>
      <c r="BD167" s="205">
        <f>IF(AZ167=4,G167,0)</f>
        <v>0</v>
      </c>
      <c r="BE167" s="205">
        <f>IF(AZ167=5,G167,0)</f>
        <v>0</v>
      </c>
      <c r="CA167" s="229">
        <v>1</v>
      </c>
      <c r="CB167" s="229">
        <v>1</v>
      </c>
    </row>
    <row r="168" spans="1:80" ht="33.75" x14ac:dyDescent="0.2">
      <c r="A168" s="238"/>
      <c r="B168" s="242"/>
      <c r="C168" s="334" t="s">
        <v>338</v>
      </c>
      <c r="D168" s="335"/>
      <c r="E168" s="243">
        <v>61.584000000000003</v>
      </c>
      <c r="F168" s="244"/>
      <c r="G168" s="245"/>
      <c r="H168" s="246"/>
      <c r="I168" s="240"/>
      <c r="J168" s="247"/>
      <c r="K168" s="240"/>
      <c r="M168" s="241" t="s">
        <v>338</v>
      </c>
      <c r="O168" s="229"/>
    </row>
    <row r="169" spans="1:80" x14ac:dyDescent="0.2">
      <c r="A169" s="230">
        <v>63</v>
      </c>
      <c r="B169" s="231" t="s">
        <v>339</v>
      </c>
      <c r="C169" s="232" t="s">
        <v>340</v>
      </c>
      <c r="D169" s="233" t="s">
        <v>128</v>
      </c>
      <c r="E169" s="234">
        <v>105.12649999999999</v>
      </c>
      <c r="F169" s="234"/>
      <c r="G169" s="235">
        <f>E169*F169</f>
        <v>0</v>
      </c>
      <c r="H169" s="236">
        <v>3.4000000000000002E-4</v>
      </c>
      <c r="I169" s="237">
        <f>E169*H169</f>
        <v>3.5743009999999999E-2</v>
      </c>
      <c r="J169" s="236">
        <v>-9.1999999999999998E-2</v>
      </c>
      <c r="K169" s="237">
        <f>E169*J169</f>
        <v>-9.6716379999999997</v>
      </c>
      <c r="O169" s="229">
        <v>2</v>
      </c>
      <c r="AA169" s="205">
        <v>1</v>
      </c>
      <c r="AB169" s="205">
        <v>1</v>
      </c>
      <c r="AC169" s="205">
        <v>1</v>
      </c>
      <c r="AZ169" s="205">
        <v>1</v>
      </c>
      <c r="BA169" s="205">
        <f>IF(AZ169=1,G169,0)</f>
        <v>0</v>
      </c>
      <c r="BB169" s="205">
        <f>IF(AZ169=2,G169,0)</f>
        <v>0</v>
      </c>
      <c r="BC169" s="205">
        <f>IF(AZ169=3,G169,0)</f>
        <v>0</v>
      </c>
      <c r="BD169" s="205">
        <f>IF(AZ169=4,G169,0)</f>
        <v>0</v>
      </c>
      <c r="BE169" s="205">
        <f>IF(AZ169=5,G169,0)</f>
        <v>0</v>
      </c>
      <c r="CA169" s="229">
        <v>1</v>
      </c>
      <c r="CB169" s="229">
        <v>1</v>
      </c>
    </row>
    <row r="170" spans="1:80" ht="22.5" x14ac:dyDescent="0.2">
      <c r="A170" s="238"/>
      <c r="B170" s="239"/>
      <c r="C170" s="331" t="s">
        <v>341</v>
      </c>
      <c r="D170" s="332"/>
      <c r="E170" s="332"/>
      <c r="F170" s="332"/>
      <c r="G170" s="333"/>
      <c r="I170" s="240"/>
      <c r="K170" s="240"/>
      <c r="L170" s="241" t="s">
        <v>341</v>
      </c>
      <c r="O170" s="229">
        <v>3</v>
      </c>
    </row>
    <row r="171" spans="1:80" x14ac:dyDescent="0.2">
      <c r="A171" s="238"/>
      <c r="B171" s="242"/>
      <c r="C171" s="334" t="s">
        <v>342</v>
      </c>
      <c r="D171" s="335"/>
      <c r="E171" s="243">
        <v>17.614000000000001</v>
      </c>
      <c r="F171" s="244"/>
      <c r="G171" s="245"/>
      <c r="H171" s="246"/>
      <c r="I171" s="240"/>
      <c r="J171" s="247"/>
      <c r="K171" s="240"/>
      <c r="M171" s="241" t="s">
        <v>342</v>
      </c>
      <c r="O171" s="229"/>
    </row>
    <row r="172" spans="1:80" ht="22.5" x14ac:dyDescent="0.2">
      <c r="A172" s="238"/>
      <c r="B172" s="242"/>
      <c r="C172" s="334" t="s">
        <v>343</v>
      </c>
      <c r="D172" s="335"/>
      <c r="E172" s="243">
        <v>55.587499999999999</v>
      </c>
      <c r="F172" s="244"/>
      <c r="G172" s="245"/>
      <c r="H172" s="246"/>
      <c r="I172" s="240"/>
      <c r="J172" s="247"/>
      <c r="K172" s="240"/>
      <c r="M172" s="241" t="s">
        <v>343</v>
      </c>
      <c r="O172" s="229"/>
    </row>
    <row r="173" spans="1:80" x14ac:dyDescent="0.2">
      <c r="A173" s="238"/>
      <c r="B173" s="242"/>
      <c r="C173" s="334" t="s">
        <v>344</v>
      </c>
      <c r="D173" s="335"/>
      <c r="E173" s="243">
        <v>9</v>
      </c>
      <c r="F173" s="244"/>
      <c r="G173" s="245"/>
      <c r="H173" s="246"/>
      <c r="I173" s="240"/>
      <c r="J173" s="247"/>
      <c r="K173" s="240"/>
      <c r="M173" s="241" t="s">
        <v>344</v>
      </c>
      <c r="O173" s="229"/>
    </row>
    <row r="174" spans="1:80" x14ac:dyDescent="0.2">
      <c r="A174" s="238"/>
      <c r="B174" s="242"/>
      <c r="C174" s="334" t="s">
        <v>345</v>
      </c>
      <c r="D174" s="335"/>
      <c r="E174" s="243">
        <v>22.925000000000001</v>
      </c>
      <c r="F174" s="244"/>
      <c r="G174" s="245"/>
      <c r="H174" s="246"/>
      <c r="I174" s="240"/>
      <c r="J174" s="247"/>
      <c r="K174" s="240"/>
      <c r="M174" s="241" t="s">
        <v>345</v>
      </c>
      <c r="O174" s="229"/>
    </row>
    <row r="175" spans="1:80" x14ac:dyDescent="0.2">
      <c r="A175" s="230">
        <v>64</v>
      </c>
      <c r="B175" s="231" t="s">
        <v>346</v>
      </c>
      <c r="C175" s="232" t="s">
        <v>347</v>
      </c>
      <c r="D175" s="233" t="s">
        <v>128</v>
      </c>
      <c r="E175" s="234">
        <v>68.467500000000001</v>
      </c>
      <c r="F175" s="234"/>
      <c r="G175" s="235">
        <f>E175*F175</f>
        <v>0</v>
      </c>
      <c r="H175" s="236">
        <v>0</v>
      </c>
      <c r="I175" s="237">
        <f>E175*H175</f>
        <v>0</v>
      </c>
      <c r="J175" s="236">
        <v>-0.108</v>
      </c>
      <c r="K175" s="237">
        <f>E175*J175</f>
        <v>-7.3944900000000002</v>
      </c>
      <c r="O175" s="229">
        <v>2</v>
      </c>
      <c r="AA175" s="205">
        <v>1</v>
      </c>
      <c r="AB175" s="205">
        <v>1</v>
      </c>
      <c r="AC175" s="205">
        <v>1</v>
      </c>
      <c r="AZ175" s="205">
        <v>1</v>
      </c>
      <c r="BA175" s="205">
        <f>IF(AZ175=1,G175,0)</f>
        <v>0</v>
      </c>
      <c r="BB175" s="205">
        <f>IF(AZ175=2,G175,0)</f>
        <v>0</v>
      </c>
      <c r="BC175" s="205">
        <f>IF(AZ175=3,G175,0)</f>
        <v>0</v>
      </c>
      <c r="BD175" s="205">
        <f>IF(AZ175=4,G175,0)</f>
        <v>0</v>
      </c>
      <c r="BE175" s="205">
        <f>IF(AZ175=5,G175,0)</f>
        <v>0</v>
      </c>
      <c r="CA175" s="229">
        <v>1</v>
      </c>
      <c r="CB175" s="229">
        <v>1</v>
      </c>
    </row>
    <row r="176" spans="1:80" ht="22.5" x14ac:dyDescent="0.2">
      <c r="A176" s="238"/>
      <c r="B176" s="242"/>
      <c r="C176" s="334" t="s">
        <v>348</v>
      </c>
      <c r="D176" s="335"/>
      <c r="E176" s="243">
        <v>41.265000000000001</v>
      </c>
      <c r="F176" s="244"/>
      <c r="G176" s="245"/>
      <c r="H176" s="246"/>
      <c r="I176" s="240"/>
      <c r="J176" s="247"/>
      <c r="K176" s="240"/>
      <c r="M176" s="241" t="s">
        <v>348</v>
      </c>
      <c r="O176" s="229"/>
    </row>
    <row r="177" spans="1:80" ht="22.5" x14ac:dyDescent="0.2">
      <c r="A177" s="238"/>
      <c r="B177" s="242"/>
      <c r="C177" s="334" t="s">
        <v>349</v>
      </c>
      <c r="D177" s="335"/>
      <c r="E177" s="243">
        <v>27.202500000000001</v>
      </c>
      <c r="F177" s="244"/>
      <c r="G177" s="245"/>
      <c r="H177" s="246"/>
      <c r="I177" s="240"/>
      <c r="J177" s="247"/>
      <c r="K177" s="240"/>
      <c r="M177" s="241" t="s">
        <v>349</v>
      </c>
      <c r="O177" s="229"/>
    </row>
    <row r="178" spans="1:80" x14ac:dyDescent="0.2">
      <c r="A178" s="230">
        <v>65</v>
      </c>
      <c r="B178" s="231" t="s">
        <v>350</v>
      </c>
      <c r="C178" s="232" t="s">
        <v>351</v>
      </c>
      <c r="D178" s="233" t="s">
        <v>128</v>
      </c>
      <c r="E178" s="234">
        <v>143.8218</v>
      </c>
      <c r="F178" s="234"/>
      <c r="G178" s="235">
        <f>E178*F178</f>
        <v>0</v>
      </c>
      <c r="H178" s="236">
        <v>0</v>
      </c>
      <c r="I178" s="237">
        <f>E178*H178</f>
        <v>0</v>
      </c>
      <c r="J178" s="236">
        <v>-8.9999999999999993E-3</v>
      </c>
      <c r="K178" s="237">
        <f>E178*J178</f>
        <v>-1.2943961999999998</v>
      </c>
      <c r="O178" s="229">
        <v>2</v>
      </c>
      <c r="AA178" s="205">
        <v>1</v>
      </c>
      <c r="AB178" s="205">
        <v>1</v>
      </c>
      <c r="AC178" s="205">
        <v>1</v>
      </c>
      <c r="AZ178" s="205">
        <v>1</v>
      </c>
      <c r="BA178" s="205">
        <f>IF(AZ178=1,G178,0)</f>
        <v>0</v>
      </c>
      <c r="BB178" s="205">
        <f>IF(AZ178=2,G178,0)</f>
        <v>0</v>
      </c>
      <c r="BC178" s="205">
        <f>IF(AZ178=3,G178,0)</f>
        <v>0</v>
      </c>
      <c r="BD178" s="205">
        <f>IF(AZ178=4,G178,0)</f>
        <v>0</v>
      </c>
      <c r="BE178" s="205">
        <f>IF(AZ178=5,G178,0)</f>
        <v>0</v>
      </c>
      <c r="CA178" s="229">
        <v>1</v>
      </c>
      <c r="CB178" s="229">
        <v>1</v>
      </c>
    </row>
    <row r="179" spans="1:80" ht="33.75" x14ac:dyDescent="0.2">
      <c r="A179" s="238"/>
      <c r="B179" s="242"/>
      <c r="C179" s="334" t="s">
        <v>352</v>
      </c>
      <c r="D179" s="335"/>
      <c r="E179" s="243">
        <v>64.8</v>
      </c>
      <c r="F179" s="244"/>
      <c r="G179" s="245"/>
      <c r="H179" s="246"/>
      <c r="I179" s="240"/>
      <c r="J179" s="247"/>
      <c r="K179" s="240"/>
      <c r="M179" s="241" t="s">
        <v>352</v>
      </c>
      <c r="O179" s="229"/>
    </row>
    <row r="180" spans="1:80" ht="22.5" x14ac:dyDescent="0.2">
      <c r="A180" s="238"/>
      <c r="B180" s="242"/>
      <c r="C180" s="334" t="s">
        <v>353</v>
      </c>
      <c r="D180" s="335"/>
      <c r="E180" s="243">
        <v>72.959999999999994</v>
      </c>
      <c r="F180" s="244"/>
      <c r="G180" s="245"/>
      <c r="H180" s="246"/>
      <c r="I180" s="240"/>
      <c r="J180" s="247"/>
      <c r="K180" s="240"/>
      <c r="M180" s="241" t="s">
        <v>353</v>
      </c>
      <c r="O180" s="229"/>
    </row>
    <row r="181" spans="1:80" ht="22.5" x14ac:dyDescent="0.2">
      <c r="A181" s="238"/>
      <c r="B181" s="242"/>
      <c r="C181" s="334" t="s">
        <v>354</v>
      </c>
      <c r="D181" s="335"/>
      <c r="E181" s="243">
        <v>6.0617999999999999</v>
      </c>
      <c r="F181" s="244"/>
      <c r="G181" s="245"/>
      <c r="H181" s="246"/>
      <c r="I181" s="240"/>
      <c r="J181" s="247"/>
      <c r="K181" s="240"/>
      <c r="M181" s="241" t="s">
        <v>354</v>
      </c>
      <c r="O181" s="229"/>
    </row>
    <row r="182" spans="1:80" ht="22.5" x14ac:dyDescent="0.2">
      <c r="A182" s="230">
        <v>66</v>
      </c>
      <c r="B182" s="231" t="s">
        <v>355</v>
      </c>
      <c r="C182" s="232" t="s">
        <v>356</v>
      </c>
      <c r="D182" s="233" t="s">
        <v>117</v>
      </c>
      <c r="E182" s="234">
        <v>4</v>
      </c>
      <c r="F182" s="234"/>
      <c r="G182" s="235">
        <f>E182*F182</f>
        <v>0</v>
      </c>
      <c r="H182" s="236">
        <v>0</v>
      </c>
      <c r="I182" s="237">
        <f>E182*H182</f>
        <v>0</v>
      </c>
      <c r="J182" s="236">
        <v>-7.0000000000000001E-3</v>
      </c>
      <c r="K182" s="237">
        <f>E182*J182</f>
        <v>-2.8000000000000001E-2</v>
      </c>
      <c r="O182" s="229">
        <v>2</v>
      </c>
      <c r="AA182" s="205">
        <v>1</v>
      </c>
      <c r="AB182" s="205">
        <v>1</v>
      </c>
      <c r="AC182" s="205">
        <v>1</v>
      </c>
      <c r="AZ182" s="205">
        <v>1</v>
      </c>
      <c r="BA182" s="205">
        <f>IF(AZ182=1,G182,0)</f>
        <v>0</v>
      </c>
      <c r="BB182" s="205">
        <f>IF(AZ182=2,G182,0)</f>
        <v>0</v>
      </c>
      <c r="BC182" s="205">
        <f>IF(AZ182=3,G182,0)</f>
        <v>0</v>
      </c>
      <c r="BD182" s="205">
        <f>IF(AZ182=4,G182,0)</f>
        <v>0</v>
      </c>
      <c r="BE182" s="205">
        <f>IF(AZ182=5,G182,0)</f>
        <v>0</v>
      </c>
      <c r="CA182" s="229">
        <v>1</v>
      </c>
      <c r="CB182" s="229">
        <v>1</v>
      </c>
    </row>
    <row r="183" spans="1:80" ht="22.5" x14ac:dyDescent="0.2">
      <c r="A183" s="238"/>
      <c r="B183" s="239"/>
      <c r="C183" s="331" t="s">
        <v>357</v>
      </c>
      <c r="D183" s="332"/>
      <c r="E183" s="332"/>
      <c r="F183" s="332"/>
      <c r="G183" s="333"/>
      <c r="I183" s="240"/>
      <c r="K183" s="240"/>
      <c r="L183" s="241" t="s">
        <v>357</v>
      </c>
      <c r="O183" s="229">
        <v>3</v>
      </c>
    </row>
    <row r="184" spans="1:80" x14ac:dyDescent="0.2">
      <c r="A184" s="230">
        <v>67</v>
      </c>
      <c r="B184" s="231" t="s">
        <v>358</v>
      </c>
      <c r="C184" s="232" t="s">
        <v>359</v>
      </c>
      <c r="D184" s="233" t="s">
        <v>128</v>
      </c>
      <c r="E184" s="234">
        <v>1586.8620000000001</v>
      </c>
      <c r="F184" s="234"/>
      <c r="G184" s="235">
        <f>E184*F184</f>
        <v>0</v>
      </c>
      <c r="H184" s="236">
        <v>0</v>
      </c>
      <c r="I184" s="237">
        <f>E184*H184</f>
        <v>0</v>
      </c>
      <c r="J184" s="236">
        <v>-5.0000000000000001E-3</v>
      </c>
      <c r="K184" s="237">
        <f>E184*J184</f>
        <v>-7.9343100000000009</v>
      </c>
      <c r="O184" s="229">
        <v>2</v>
      </c>
      <c r="AA184" s="205">
        <v>1</v>
      </c>
      <c r="AB184" s="205">
        <v>0</v>
      </c>
      <c r="AC184" s="205">
        <v>0</v>
      </c>
      <c r="AZ184" s="205">
        <v>1</v>
      </c>
      <c r="BA184" s="205">
        <f>IF(AZ184=1,G184,0)</f>
        <v>0</v>
      </c>
      <c r="BB184" s="205">
        <f>IF(AZ184=2,G184,0)</f>
        <v>0</v>
      </c>
      <c r="BC184" s="205">
        <f>IF(AZ184=3,G184,0)</f>
        <v>0</v>
      </c>
      <c r="BD184" s="205">
        <f>IF(AZ184=4,G184,0)</f>
        <v>0</v>
      </c>
      <c r="BE184" s="205">
        <f>IF(AZ184=5,G184,0)</f>
        <v>0</v>
      </c>
      <c r="CA184" s="229">
        <v>1</v>
      </c>
      <c r="CB184" s="229">
        <v>0</v>
      </c>
    </row>
    <row r="185" spans="1:80" x14ac:dyDescent="0.2">
      <c r="A185" s="238"/>
      <c r="B185" s="242"/>
      <c r="C185" s="334" t="s">
        <v>360</v>
      </c>
      <c r="D185" s="335"/>
      <c r="E185" s="243">
        <v>1586.8620000000001</v>
      </c>
      <c r="F185" s="244"/>
      <c r="G185" s="245"/>
      <c r="H185" s="246"/>
      <c r="I185" s="240"/>
      <c r="J185" s="247"/>
      <c r="K185" s="240"/>
      <c r="M185" s="241" t="s">
        <v>360</v>
      </c>
      <c r="O185" s="229"/>
    </row>
    <row r="186" spans="1:80" x14ac:dyDescent="0.2">
      <c r="A186" s="248"/>
      <c r="B186" s="249" t="s">
        <v>98</v>
      </c>
      <c r="C186" s="250" t="s">
        <v>335</v>
      </c>
      <c r="D186" s="251"/>
      <c r="E186" s="252"/>
      <c r="F186" s="253"/>
      <c r="G186" s="254">
        <f>SUM(G166:G185)</f>
        <v>0</v>
      </c>
      <c r="H186" s="255"/>
      <c r="I186" s="256">
        <f>SUM(I166:I185)</f>
        <v>3.5743009999999999E-2</v>
      </c>
      <c r="J186" s="255"/>
      <c r="K186" s="256">
        <f>SUM(K166:K185)</f>
        <v>-28.170354199999998</v>
      </c>
      <c r="O186" s="229">
        <v>4</v>
      </c>
      <c r="BA186" s="257">
        <f>SUM(BA166:BA185)</f>
        <v>0</v>
      </c>
      <c r="BB186" s="257">
        <f>SUM(BB166:BB185)</f>
        <v>0</v>
      </c>
      <c r="BC186" s="257">
        <f>SUM(BC166:BC185)</f>
        <v>0</v>
      </c>
      <c r="BD186" s="257">
        <f>SUM(BD166:BD185)</f>
        <v>0</v>
      </c>
      <c r="BE186" s="257">
        <f>SUM(BE166:BE185)</f>
        <v>0</v>
      </c>
    </row>
    <row r="187" spans="1:80" x14ac:dyDescent="0.2">
      <c r="A187" s="219" t="s">
        <v>96</v>
      </c>
      <c r="B187" s="220" t="s">
        <v>361</v>
      </c>
      <c r="C187" s="221" t="s">
        <v>362</v>
      </c>
      <c r="D187" s="222"/>
      <c r="E187" s="223"/>
      <c r="F187" s="223"/>
      <c r="G187" s="224"/>
      <c r="H187" s="225"/>
      <c r="I187" s="226"/>
      <c r="J187" s="227"/>
      <c r="K187" s="228"/>
      <c r="O187" s="229">
        <v>1</v>
      </c>
    </row>
    <row r="188" spans="1:80" x14ac:dyDescent="0.2">
      <c r="A188" s="230">
        <v>68</v>
      </c>
      <c r="B188" s="231" t="s">
        <v>364</v>
      </c>
      <c r="C188" s="232" t="s">
        <v>365</v>
      </c>
      <c r="D188" s="233" t="s">
        <v>366</v>
      </c>
      <c r="E188" s="234">
        <v>139.72874182800001</v>
      </c>
      <c r="F188" s="234"/>
      <c r="G188" s="235">
        <f>E188*F188</f>
        <v>0</v>
      </c>
      <c r="H188" s="236">
        <v>0</v>
      </c>
      <c r="I188" s="237">
        <f>E188*H188</f>
        <v>0</v>
      </c>
      <c r="J188" s="236"/>
      <c r="K188" s="237">
        <f>E188*J188</f>
        <v>0</v>
      </c>
      <c r="O188" s="229">
        <v>2</v>
      </c>
      <c r="AA188" s="205">
        <v>7</v>
      </c>
      <c r="AB188" s="205">
        <v>1</v>
      </c>
      <c r="AC188" s="205">
        <v>2</v>
      </c>
      <c r="AZ188" s="205">
        <v>1</v>
      </c>
      <c r="BA188" s="205">
        <f>IF(AZ188=1,G188,0)</f>
        <v>0</v>
      </c>
      <c r="BB188" s="205">
        <f>IF(AZ188=2,G188,0)</f>
        <v>0</v>
      </c>
      <c r="BC188" s="205">
        <f>IF(AZ188=3,G188,0)</f>
        <v>0</v>
      </c>
      <c r="BD188" s="205">
        <f>IF(AZ188=4,G188,0)</f>
        <v>0</v>
      </c>
      <c r="BE188" s="205">
        <f>IF(AZ188=5,G188,0)</f>
        <v>0</v>
      </c>
      <c r="CA188" s="229">
        <v>7</v>
      </c>
      <c r="CB188" s="229">
        <v>1</v>
      </c>
    </row>
    <row r="189" spans="1:80" x14ac:dyDescent="0.2">
      <c r="A189" s="248"/>
      <c r="B189" s="249" t="s">
        <v>98</v>
      </c>
      <c r="C189" s="250" t="s">
        <v>363</v>
      </c>
      <c r="D189" s="251"/>
      <c r="E189" s="252"/>
      <c r="F189" s="253"/>
      <c r="G189" s="254">
        <f>SUM(G187:G188)</f>
        <v>0</v>
      </c>
      <c r="H189" s="255"/>
      <c r="I189" s="256">
        <f>SUM(I187:I188)</f>
        <v>0</v>
      </c>
      <c r="J189" s="255"/>
      <c r="K189" s="256">
        <f>SUM(K187:K188)</f>
        <v>0</v>
      </c>
      <c r="O189" s="229">
        <v>4</v>
      </c>
      <c r="BA189" s="257">
        <f>SUM(BA187:BA188)</f>
        <v>0</v>
      </c>
      <c r="BB189" s="257">
        <f>SUM(BB187:BB188)</f>
        <v>0</v>
      </c>
      <c r="BC189" s="257">
        <f>SUM(BC187:BC188)</f>
        <v>0</v>
      </c>
      <c r="BD189" s="257">
        <f>SUM(BD187:BD188)</f>
        <v>0</v>
      </c>
      <c r="BE189" s="257">
        <f>SUM(BE187:BE188)</f>
        <v>0</v>
      </c>
    </row>
    <row r="190" spans="1:80" x14ac:dyDescent="0.2">
      <c r="A190" s="219" t="s">
        <v>96</v>
      </c>
      <c r="B190" s="220" t="s">
        <v>367</v>
      </c>
      <c r="C190" s="221" t="s">
        <v>368</v>
      </c>
      <c r="D190" s="222"/>
      <c r="E190" s="223"/>
      <c r="F190" s="223"/>
      <c r="G190" s="224"/>
      <c r="H190" s="225"/>
      <c r="I190" s="226"/>
      <c r="J190" s="227"/>
      <c r="K190" s="228"/>
      <c r="O190" s="229">
        <v>1</v>
      </c>
    </row>
    <row r="191" spans="1:80" ht="22.5" x14ac:dyDescent="0.2">
      <c r="A191" s="230">
        <v>69</v>
      </c>
      <c r="B191" s="231" t="s">
        <v>370</v>
      </c>
      <c r="C191" s="232" t="s">
        <v>371</v>
      </c>
      <c r="D191" s="233" t="s">
        <v>219</v>
      </c>
      <c r="E191" s="234">
        <v>14</v>
      </c>
      <c r="F191" s="234"/>
      <c r="G191" s="235">
        <f>E191*F191</f>
        <v>0</v>
      </c>
      <c r="H191" s="236">
        <v>7.6429999999999998E-2</v>
      </c>
      <c r="I191" s="237">
        <f>E191*H191</f>
        <v>1.07002</v>
      </c>
      <c r="J191" s="236">
        <v>0</v>
      </c>
      <c r="K191" s="237">
        <f>E191*J191</f>
        <v>0</v>
      </c>
      <c r="O191" s="229">
        <v>2</v>
      </c>
      <c r="AA191" s="205">
        <v>1</v>
      </c>
      <c r="AB191" s="205">
        <v>0</v>
      </c>
      <c r="AC191" s="205">
        <v>0</v>
      </c>
      <c r="AZ191" s="205">
        <v>2</v>
      </c>
      <c r="BA191" s="205">
        <f>IF(AZ191=1,G191,0)</f>
        <v>0</v>
      </c>
      <c r="BB191" s="205">
        <f>IF(AZ191=2,G191,0)</f>
        <v>0</v>
      </c>
      <c r="BC191" s="205">
        <f>IF(AZ191=3,G191,0)</f>
        <v>0</v>
      </c>
      <c r="BD191" s="205">
        <f>IF(AZ191=4,G191,0)</f>
        <v>0</v>
      </c>
      <c r="BE191" s="205">
        <f>IF(AZ191=5,G191,0)</f>
        <v>0</v>
      </c>
      <c r="CA191" s="229">
        <v>1</v>
      </c>
      <c r="CB191" s="229">
        <v>0</v>
      </c>
    </row>
    <row r="192" spans="1:80" ht="33.75" x14ac:dyDescent="0.2">
      <c r="A192" s="238"/>
      <c r="B192" s="239"/>
      <c r="C192" s="331" t="s">
        <v>372</v>
      </c>
      <c r="D192" s="332"/>
      <c r="E192" s="332"/>
      <c r="F192" s="332"/>
      <c r="G192" s="333"/>
      <c r="I192" s="240"/>
      <c r="K192" s="240"/>
      <c r="L192" s="241" t="s">
        <v>372</v>
      </c>
      <c r="O192" s="229">
        <v>3</v>
      </c>
    </row>
    <row r="193" spans="1:80" ht="22.5" x14ac:dyDescent="0.2">
      <c r="A193" s="238"/>
      <c r="B193" s="239"/>
      <c r="C193" s="331" t="s">
        <v>373</v>
      </c>
      <c r="D193" s="332"/>
      <c r="E193" s="332"/>
      <c r="F193" s="332"/>
      <c r="G193" s="333"/>
      <c r="I193" s="240"/>
      <c r="K193" s="240"/>
      <c r="L193" s="241" t="s">
        <v>373</v>
      </c>
      <c r="O193" s="229">
        <v>3</v>
      </c>
    </row>
    <row r="194" spans="1:80" x14ac:dyDescent="0.2">
      <c r="A194" s="230">
        <v>70</v>
      </c>
      <c r="B194" s="231" t="s">
        <v>374</v>
      </c>
      <c r="C194" s="232" t="s">
        <v>375</v>
      </c>
      <c r="D194" s="233" t="s">
        <v>117</v>
      </c>
      <c r="E194" s="234">
        <v>14</v>
      </c>
      <c r="F194" s="234"/>
      <c r="G194" s="235">
        <f>E194*F194</f>
        <v>0</v>
      </c>
      <c r="H194" s="236">
        <v>0</v>
      </c>
      <c r="I194" s="237">
        <f>E194*H194</f>
        <v>0</v>
      </c>
      <c r="J194" s="236">
        <v>-2.5170000000000001E-2</v>
      </c>
      <c r="K194" s="237">
        <f>E194*J194</f>
        <v>-0.35238000000000003</v>
      </c>
      <c r="O194" s="229">
        <v>2</v>
      </c>
      <c r="AA194" s="205">
        <v>1</v>
      </c>
      <c r="AB194" s="205">
        <v>7</v>
      </c>
      <c r="AC194" s="205">
        <v>7</v>
      </c>
      <c r="AZ194" s="205">
        <v>2</v>
      </c>
      <c r="BA194" s="205">
        <f>IF(AZ194=1,G194,0)</f>
        <v>0</v>
      </c>
      <c r="BB194" s="205">
        <f>IF(AZ194=2,G194,0)</f>
        <v>0</v>
      </c>
      <c r="BC194" s="205">
        <f>IF(AZ194=3,G194,0)</f>
        <v>0</v>
      </c>
      <c r="BD194" s="205">
        <f>IF(AZ194=4,G194,0)</f>
        <v>0</v>
      </c>
      <c r="BE194" s="205">
        <f>IF(AZ194=5,G194,0)</f>
        <v>0</v>
      </c>
      <c r="CA194" s="229">
        <v>1</v>
      </c>
      <c r="CB194" s="229">
        <v>7</v>
      </c>
    </row>
    <row r="195" spans="1:80" x14ac:dyDescent="0.2">
      <c r="A195" s="230">
        <v>71</v>
      </c>
      <c r="B195" s="231" t="s">
        <v>376</v>
      </c>
      <c r="C195" s="232" t="s">
        <v>377</v>
      </c>
      <c r="D195" s="233" t="s">
        <v>13</v>
      </c>
      <c r="E195" s="234">
        <v>2.1</v>
      </c>
      <c r="F195" s="234"/>
      <c r="G195" s="235">
        <f>E195*F195</f>
        <v>0</v>
      </c>
      <c r="H195" s="236">
        <v>0</v>
      </c>
      <c r="I195" s="237">
        <f>E195*H195</f>
        <v>0</v>
      </c>
      <c r="J195" s="236"/>
      <c r="K195" s="237">
        <f>E195*J195</f>
        <v>0</v>
      </c>
      <c r="O195" s="229">
        <v>2</v>
      </c>
      <c r="AA195" s="205">
        <v>7</v>
      </c>
      <c r="AB195" s="205">
        <v>1002</v>
      </c>
      <c r="AC195" s="205">
        <v>5</v>
      </c>
      <c r="AZ195" s="205">
        <v>2</v>
      </c>
      <c r="BA195" s="205">
        <f>IF(AZ195=1,G195,0)</f>
        <v>0</v>
      </c>
      <c r="BB195" s="205">
        <f>IF(AZ195=2,G195,0)</f>
        <v>0</v>
      </c>
      <c r="BC195" s="205">
        <f>IF(AZ195=3,G195,0)</f>
        <v>0</v>
      </c>
      <c r="BD195" s="205">
        <f>IF(AZ195=4,G195,0)</f>
        <v>0</v>
      </c>
      <c r="BE195" s="205">
        <f>IF(AZ195=5,G195,0)</f>
        <v>0</v>
      </c>
      <c r="CA195" s="229">
        <v>7</v>
      </c>
      <c r="CB195" s="229">
        <v>1002</v>
      </c>
    </row>
    <row r="196" spans="1:80" x14ac:dyDescent="0.2">
      <c r="A196" s="248"/>
      <c r="B196" s="249" t="s">
        <v>98</v>
      </c>
      <c r="C196" s="250" t="s">
        <v>369</v>
      </c>
      <c r="D196" s="251"/>
      <c r="E196" s="252"/>
      <c r="F196" s="253"/>
      <c r="G196" s="254">
        <f>SUM(G190:G195)</f>
        <v>0</v>
      </c>
      <c r="H196" s="255"/>
      <c r="I196" s="256">
        <f>SUM(I190:I195)</f>
        <v>1.07002</v>
      </c>
      <c r="J196" s="255"/>
      <c r="K196" s="256">
        <f>SUM(K190:K195)</f>
        <v>-0.35238000000000003</v>
      </c>
      <c r="O196" s="229">
        <v>4</v>
      </c>
      <c r="BA196" s="257">
        <f>SUM(BA190:BA195)</f>
        <v>0</v>
      </c>
      <c r="BB196" s="257">
        <f>SUM(BB190:BB195)</f>
        <v>0</v>
      </c>
      <c r="BC196" s="257">
        <f>SUM(BC190:BC195)</f>
        <v>0</v>
      </c>
      <c r="BD196" s="257">
        <f>SUM(BD190:BD195)</f>
        <v>0</v>
      </c>
      <c r="BE196" s="257">
        <f>SUM(BE190:BE195)</f>
        <v>0</v>
      </c>
    </row>
    <row r="197" spans="1:80" x14ac:dyDescent="0.2">
      <c r="A197" s="219" t="s">
        <v>96</v>
      </c>
      <c r="B197" s="220" t="s">
        <v>378</v>
      </c>
      <c r="C197" s="221" t="s">
        <v>379</v>
      </c>
      <c r="D197" s="222"/>
      <c r="E197" s="223"/>
      <c r="F197" s="223"/>
      <c r="G197" s="224"/>
      <c r="H197" s="225"/>
      <c r="I197" s="226"/>
      <c r="J197" s="227"/>
      <c r="K197" s="228"/>
      <c r="O197" s="229">
        <v>1</v>
      </c>
    </row>
    <row r="198" spans="1:80" x14ac:dyDescent="0.2">
      <c r="A198" s="230">
        <v>72</v>
      </c>
      <c r="B198" s="231" t="s">
        <v>381</v>
      </c>
      <c r="C198" s="232" t="s">
        <v>382</v>
      </c>
      <c r="D198" s="233" t="s">
        <v>219</v>
      </c>
      <c r="E198" s="234">
        <v>1</v>
      </c>
      <c r="F198" s="234"/>
      <c r="G198" s="235">
        <f>E198*F198</f>
        <v>0</v>
      </c>
      <c r="H198" s="236">
        <v>1.4599999999999999E-3</v>
      </c>
      <c r="I198" s="237">
        <f>E198*H198</f>
        <v>1.4599999999999999E-3</v>
      </c>
      <c r="J198" s="236"/>
      <c r="K198" s="237">
        <f>E198*J198</f>
        <v>0</v>
      </c>
      <c r="O198" s="229">
        <v>2</v>
      </c>
      <c r="AA198" s="205">
        <v>12</v>
      </c>
      <c r="AB198" s="205">
        <v>0</v>
      </c>
      <c r="AC198" s="205">
        <v>150</v>
      </c>
      <c r="AZ198" s="205">
        <v>2</v>
      </c>
      <c r="BA198" s="205">
        <f>IF(AZ198=1,G198,0)</f>
        <v>0</v>
      </c>
      <c r="BB198" s="205">
        <f>IF(AZ198=2,G198,0)</f>
        <v>0</v>
      </c>
      <c r="BC198" s="205">
        <f>IF(AZ198=3,G198,0)</f>
        <v>0</v>
      </c>
      <c r="BD198" s="205">
        <f>IF(AZ198=4,G198,0)</f>
        <v>0</v>
      </c>
      <c r="BE198" s="205">
        <f>IF(AZ198=5,G198,0)</f>
        <v>0</v>
      </c>
      <c r="CA198" s="229">
        <v>12</v>
      </c>
      <c r="CB198" s="229">
        <v>0</v>
      </c>
    </row>
    <row r="199" spans="1:80" ht="22.5" x14ac:dyDescent="0.2">
      <c r="A199" s="238"/>
      <c r="B199" s="239"/>
      <c r="C199" s="331" t="s">
        <v>383</v>
      </c>
      <c r="D199" s="332"/>
      <c r="E199" s="332"/>
      <c r="F199" s="332"/>
      <c r="G199" s="333"/>
      <c r="I199" s="240"/>
      <c r="K199" s="240"/>
      <c r="L199" s="241" t="s">
        <v>383</v>
      </c>
      <c r="O199" s="229">
        <v>3</v>
      </c>
    </row>
    <row r="200" spans="1:80" x14ac:dyDescent="0.2">
      <c r="A200" s="248"/>
      <c r="B200" s="249" t="s">
        <v>98</v>
      </c>
      <c r="C200" s="250" t="s">
        <v>380</v>
      </c>
      <c r="D200" s="251"/>
      <c r="E200" s="252"/>
      <c r="F200" s="253"/>
      <c r="G200" s="254">
        <f>SUM(G197:G199)</f>
        <v>0</v>
      </c>
      <c r="H200" s="255"/>
      <c r="I200" s="256">
        <f>SUM(I197:I199)</f>
        <v>1.4599999999999999E-3</v>
      </c>
      <c r="J200" s="255"/>
      <c r="K200" s="256">
        <f>SUM(K197:K199)</f>
        <v>0</v>
      </c>
      <c r="O200" s="229">
        <v>4</v>
      </c>
      <c r="BA200" s="257">
        <f>SUM(BA197:BA199)</f>
        <v>0</v>
      </c>
      <c r="BB200" s="257">
        <f>SUM(BB197:BB199)</f>
        <v>0</v>
      </c>
      <c r="BC200" s="257">
        <f>SUM(BC197:BC199)</f>
        <v>0</v>
      </c>
      <c r="BD200" s="257">
        <f>SUM(BD197:BD199)</f>
        <v>0</v>
      </c>
      <c r="BE200" s="257">
        <f>SUM(BE197:BE199)</f>
        <v>0</v>
      </c>
    </row>
    <row r="201" spans="1:80" x14ac:dyDescent="0.2">
      <c r="A201" s="219" t="s">
        <v>96</v>
      </c>
      <c r="B201" s="220" t="s">
        <v>384</v>
      </c>
      <c r="C201" s="221" t="s">
        <v>385</v>
      </c>
      <c r="D201" s="222"/>
      <c r="E201" s="223"/>
      <c r="F201" s="223"/>
      <c r="G201" s="224"/>
      <c r="H201" s="225"/>
      <c r="I201" s="226"/>
      <c r="J201" s="227"/>
      <c r="K201" s="228"/>
      <c r="O201" s="229">
        <v>1</v>
      </c>
    </row>
    <row r="202" spans="1:80" ht="22.5" x14ac:dyDescent="0.2">
      <c r="A202" s="230">
        <v>73</v>
      </c>
      <c r="B202" s="231" t="s">
        <v>387</v>
      </c>
      <c r="C202" s="232" t="s">
        <v>388</v>
      </c>
      <c r="D202" s="233" t="s">
        <v>219</v>
      </c>
      <c r="E202" s="234">
        <v>1</v>
      </c>
      <c r="F202" s="234"/>
      <c r="G202" s="235">
        <f>E202*F202</f>
        <v>0</v>
      </c>
      <c r="H202" s="236">
        <v>5.8799999999999998E-3</v>
      </c>
      <c r="I202" s="237">
        <f>E202*H202</f>
        <v>5.8799999999999998E-3</v>
      </c>
      <c r="J202" s="236"/>
      <c r="K202" s="237">
        <f>E202*J202</f>
        <v>0</v>
      </c>
      <c r="O202" s="229">
        <v>2</v>
      </c>
      <c r="AA202" s="205">
        <v>12</v>
      </c>
      <c r="AB202" s="205">
        <v>0</v>
      </c>
      <c r="AC202" s="205">
        <v>79</v>
      </c>
      <c r="AZ202" s="205">
        <v>2</v>
      </c>
      <c r="BA202" s="205">
        <f>IF(AZ202=1,G202,0)</f>
        <v>0</v>
      </c>
      <c r="BB202" s="205">
        <f>IF(AZ202=2,G202,0)</f>
        <v>0</v>
      </c>
      <c r="BC202" s="205">
        <f>IF(AZ202=3,G202,0)</f>
        <v>0</v>
      </c>
      <c r="BD202" s="205">
        <f>IF(AZ202=4,G202,0)</f>
        <v>0</v>
      </c>
      <c r="BE202" s="205">
        <f>IF(AZ202=5,G202,0)</f>
        <v>0</v>
      </c>
      <c r="CA202" s="229">
        <v>12</v>
      </c>
      <c r="CB202" s="229">
        <v>0</v>
      </c>
    </row>
    <row r="203" spans="1:80" ht="33.75" x14ac:dyDescent="0.2">
      <c r="A203" s="238"/>
      <c r="B203" s="239"/>
      <c r="C203" s="331" t="s">
        <v>389</v>
      </c>
      <c r="D203" s="332"/>
      <c r="E203" s="332"/>
      <c r="F203" s="332"/>
      <c r="G203" s="333"/>
      <c r="I203" s="240"/>
      <c r="K203" s="240"/>
      <c r="L203" s="241" t="s">
        <v>389</v>
      </c>
      <c r="O203" s="229">
        <v>3</v>
      </c>
    </row>
    <row r="204" spans="1:80" x14ac:dyDescent="0.2">
      <c r="A204" s="230">
        <v>74</v>
      </c>
      <c r="B204" s="231" t="s">
        <v>390</v>
      </c>
      <c r="C204" s="232" t="s">
        <v>391</v>
      </c>
      <c r="D204" s="233" t="s">
        <v>13</v>
      </c>
      <c r="E204" s="234">
        <v>1.45</v>
      </c>
      <c r="F204" s="234"/>
      <c r="G204" s="235">
        <f>E204*F204</f>
        <v>0</v>
      </c>
      <c r="H204" s="236">
        <v>0</v>
      </c>
      <c r="I204" s="237">
        <f>E204*H204</f>
        <v>0</v>
      </c>
      <c r="J204" s="236"/>
      <c r="K204" s="237">
        <f>E204*J204</f>
        <v>0</v>
      </c>
      <c r="O204" s="229">
        <v>2</v>
      </c>
      <c r="AA204" s="205">
        <v>7</v>
      </c>
      <c r="AB204" s="205">
        <v>1002</v>
      </c>
      <c r="AC204" s="205">
        <v>5</v>
      </c>
      <c r="AZ204" s="205">
        <v>2</v>
      </c>
      <c r="BA204" s="205">
        <f>IF(AZ204=1,G204,0)</f>
        <v>0</v>
      </c>
      <c r="BB204" s="205">
        <f>IF(AZ204=2,G204,0)</f>
        <v>0</v>
      </c>
      <c r="BC204" s="205">
        <f>IF(AZ204=3,G204,0)</f>
        <v>0</v>
      </c>
      <c r="BD204" s="205">
        <f>IF(AZ204=4,G204,0)</f>
        <v>0</v>
      </c>
      <c r="BE204" s="205">
        <f>IF(AZ204=5,G204,0)</f>
        <v>0</v>
      </c>
      <c r="CA204" s="229">
        <v>7</v>
      </c>
      <c r="CB204" s="229">
        <v>1002</v>
      </c>
    </row>
    <row r="205" spans="1:80" x14ac:dyDescent="0.2">
      <c r="A205" s="248"/>
      <c r="B205" s="249" t="s">
        <v>98</v>
      </c>
      <c r="C205" s="250" t="s">
        <v>386</v>
      </c>
      <c r="D205" s="251"/>
      <c r="E205" s="252"/>
      <c r="F205" s="253"/>
      <c r="G205" s="254">
        <f>SUM(G201:G204)</f>
        <v>0</v>
      </c>
      <c r="H205" s="255"/>
      <c r="I205" s="256">
        <f>SUM(I201:I204)</f>
        <v>5.8799999999999998E-3</v>
      </c>
      <c r="J205" s="255"/>
      <c r="K205" s="256">
        <f>SUM(K201:K204)</f>
        <v>0</v>
      </c>
      <c r="O205" s="229">
        <v>4</v>
      </c>
      <c r="BA205" s="257">
        <f>SUM(BA201:BA204)</f>
        <v>0</v>
      </c>
      <c r="BB205" s="257">
        <f>SUM(BB201:BB204)</f>
        <v>0</v>
      </c>
      <c r="BC205" s="257">
        <f>SUM(BC201:BC204)</f>
        <v>0</v>
      </c>
      <c r="BD205" s="257">
        <f>SUM(BD201:BD204)</f>
        <v>0</v>
      </c>
      <c r="BE205" s="257">
        <f>SUM(BE201:BE204)</f>
        <v>0</v>
      </c>
    </row>
    <row r="206" spans="1:80" x14ac:dyDescent="0.2">
      <c r="A206" s="219" t="s">
        <v>96</v>
      </c>
      <c r="B206" s="220" t="s">
        <v>392</v>
      </c>
      <c r="C206" s="221" t="s">
        <v>393</v>
      </c>
      <c r="D206" s="222"/>
      <c r="E206" s="223"/>
      <c r="F206" s="223"/>
      <c r="G206" s="224"/>
      <c r="H206" s="225"/>
      <c r="I206" s="226"/>
      <c r="J206" s="227"/>
      <c r="K206" s="228"/>
      <c r="O206" s="229">
        <v>1</v>
      </c>
    </row>
    <row r="207" spans="1:80" x14ac:dyDescent="0.2">
      <c r="A207" s="230">
        <v>75</v>
      </c>
      <c r="B207" s="231" t="s">
        <v>395</v>
      </c>
      <c r="C207" s="232" t="s">
        <v>396</v>
      </c>
      <c r="D207" s="233" t="s">
        <v>128</v>
      </c>
      <c r="E207" s="234">
        <v>1.65</v>
      </c>
      <c r="F207" s="234"/>
      <c r="G207" s="235">
        <f>E207*F207</f>
        <v>0</v>
      </c>
      <c r="H207" s="236">
        <v>6.5799999999999999E-3</v>
      </c>
      <c r="I207" s="237">
        <f>E207*H207</f>
        <v>1.0856999999999999E-2</v>
      </c>
      <c r="J207" s="236">
        <v>0</v>
      </c>
      <c r="K207" s="237">
        <f>E207*J207</f>
        <v>0</v>
      </c>
      <c r="O207" s="229">
        <v>2</v>
      </c>
      <c r="AA207" s="205">
        <v>1</v>
      </c>
      <c r="AB207" s="205">
        <v>7</v>
      </c>
      <c r="AC207" s="205">
        <v>7</v>
      </c>
      <c r="AZ207" s="205">
        <v>2</v>
      </c>
      <c r="BA207" s="205">
        <f>IF(AZ207=1,G207,0)</f>
        <v>0</v>
      </c>
      <c r="BB207" s="205">
        <f>IF(AZ207=2,G207,0)</f>
        <v>0</v>
      </c>
      <c r="BC207" s="205">
        <f>IF(AZ207=3,G207,0)</f>
        <v>0</v>
      </c>
      <c r="BD207" s="205">
        <f>IF(AZ207=4,G207,0)</f>
        <v>0</v>
      </c>
      <c r="BE207" s="205">
        <f>IF(AZ207=5,G207,0)</f>
        <v>0</v>
      </c>
      <c r="CA207" s="229">
        <v>1</v>
      </c>
      <c r="CB207" s="229">
        <v>7</v>
      </c>
    </row>
    <row r="208" spans="1:80" x14ac:dyDescent="0.2">
      <c r="A208" s="238"/>
      <c r="B208" s="242"/>
      <c r="C208" s="334" t="s">
        <v>397</v>
      </c>
      <c r="D208" s="335"/>
      <c r="E208" s="243">
        <v>1.65</v>
      </c>
      <c r="F208" s="244"/>
      <c r="G208" s="245"/>
      <c r="H208" s="246"/>
      <c r="I208" s="240"/>
      <c r="J208" s="247"/>
      <c r="K208" s="240"/>
      <c r="M208" s="241" t="s">
        <v>397</v>
      </c>
      <c r="O208" s="229"/>
    </row>
    <row r="209" spans="1:80" x14ac:dyDescent="0.2">
      <c r="A209" s="230">
        <v>76</v>
      </c>
      <c r="B209" s="231" t="s">
        <v>398</v>
      </c>
      <c r="C209" s="232" t="s">
        <v>399</v>
      </c>
      <c r="D209" s="233" t="s">
        <v>124</v>
      </c>
      <c r="E209" s="234">
        <v>28.4</v>
      </c>
      <c r="F209" s="234"/>
      <c r="G209" s="235">
        <f>E209*F209</f>
        <v>0</v>
      </c>
      <c r="H209" s="236">
        <v>8.0000000000000007E-5</v>
      </c>
      <c r="I209" s="237">
        <f>E209*H209</f>
        <v>2.2720000000000001E-3</v>
      </c>
      <c r="J209" s="236">
        <v>0</v>
      </c>
      <c r="K209" s="237">
        <f>E209*J209</f>
        <v>0</v>
      </c>
      <c r="O209" s="229">
        <v>2</v>
      </c>
      <c r="AA209" s="205">
        <v>1</v>
      </c>
      <c r="AB209" s="205">
        <v>7</v>
      </c>
      <c r="AC209" s="205">
        <v>7</v>
      </c>
      <c r="AZ209" s="205">
        <v>2</v>
      </c>
      <c r="BA209" s="205">
        <f>IF(AZ209=1,G209,0)</f>
        <v>0</v>
      </c>
      <c r="BB209" s="205">
        <f>IF(AZ209=2,G209,0)</f>
        <v>0</v>
      </c>
      <c r="BC209" s="205">
        <f>IF(AZ209=3,G209,0)</f>
        <v>0</v>
      </c>
      <c r="BD209" s="205">
        <f>IF(AZ209=4,G209,0)</f>
        <v>0</v>
      </c>
      <c r="BE209" s="205">
        <f>IF(AZ209=5,G209,0)</f>
        <v>0</v>
      </c>
      <c r="CA209" s="229">
        <v>1</v>
      </c>
      <c r="CB209" s="229">
        <v>7</v>
      </c>
    </row>
    <row r="210" spans="1:80" x14ac:dyDescent="0.2">
      <c r="A210" s="238"/>
      <c r="B210" s="242"/>
      <c r="C210" s="334" t="s">
        <v>400</v>
      </c>
      <c r="D210" s="335"/>
      <c r="E210" s="243">
        <v>15.7</v>
      </c>
      <c r="F210" s="244"/>
      <c r="G210" s="245"/>
      <c r="H210" s="246"/>
      <c r="I210" s="240"/>
      <c r="J210" s="247"/>
      <c r="K210" s="240"/>
      <c r="M210" s="241" t="s">
        <v>400</v>
      </c>
      <c r="O210" s="229"/>
    </row>
    <row r="211" spans="1:80" x14ac:dyDescent="0.2">
      <c r="A211" s="238"/>
      <c r="B211" s="242"/>
      <c r="C211" s="334" t="s">
        <v>401</v>
      </c>
      <c r="D211" s="335"/>
      <c r="E211" s="243">
        <v>12.7</v>
      </c>
      <c r="F211" s="244"/>
      <c r="G211" s="245"/>
      <c r="H211" s="246"/>
      <c r="I211" s="240"/>
      <c r="J211" s="247"/>
      <c r="K211" s="240"/>
      <c r="M211" s="241" t="s">
        <v>401</v>
      </c>
      <c r="O211" s="229"/>
    </row>
    <row r="212" spans="1:80" ht="22.5" x14ac:dyDescent="0.2">
      <c r="A212" s="230">
        <v>77</v>
      </c>
      <c r="B212" s="231" t="s">
        <v>402</v>
      </c>
      <c r="C212" s="232" t="s">
        <v>403</v>
      </c>
      <c r="D212" s="233" t="s">
        <v>124</v>
      </c>
      <c r="E212" s="234">
        <v>6</v>
      </c>
      <c r="F212" s="234"/>
      <c r="G212" s="235">
        <f>E212*F212</f>
        <v>0</v>
      </c>
      <c r="H212" s="236">
        <v>1.57E-3</v>
      </c>
      <c r="I212" s="237">
        <f>E212*H212</f>
        <v>9.4199999999999996E-3</v>
      </c>
      <c r="J212" s="236">
        <v>0</v>
      </c>
      <c r="K212" s="237">
        <f>E212*J212</f>
        <v>0</v>
      </c>
      <c r="O212" s="229">
        <v>2</v>
      </c>
      <c r="AA212" s="205">
        <v>1</v>
      </c>
      <c r="AB212" s="205">
        <v>7</v>
      </c>
      <c r="AC212" s="205">
        <v>7</v>
      </c>
      <c r="AZ212" s="205">
        <v>2</v>
      </c>
      <c r="BA212" s="205">
        <f>IF(AZ212=1,G212,0)</f>
        <v>0</v>
      </c>
      <c r="BB212" s="205">
        <f>IF(AZ212=2,G212,0)</f>
        <v>0</v>
      </c>
      <c r="BC212" s="205">
        <f>IF(AZ212=3,G212,0)</f>
        <v>0</v>
      </c>
      <c r="BD212" s="205">
        <f>IF(AZ212=4,G212,0)</f>
        <v>0</v>
      </c>
      <c r="BE212" s="205">
        <f>IF(AZ212=5,G212,0)</f>
        <v>0</v>
      </c>
      <c r="CA212" s="229">
        <v>1</v>
      </c>
      <c r="CB212" s="229">
        <v>7</v>
      </c>
    </row>
    <row r="213" spans="1:80" ht="22.5" x14ac:dyDescent="0.2">
      <c r="A213" s="230">
        <v>78</v>
      </c>
      <c r="B213" s="231" t="s">
        <v>404</v>
      </c>
      <c r="C213" s="232" t="s">
        <v>405</v>
      </c>
      <c r="D213" s="233" t="s">
        <v>124</v>
      </c>
      <c r="E213" s="234">
        <v>6</v>
      </c>
      <c r="F213" s="234"/>
      <c r="G213" s="235">
        <f>E213*F213</f>
        <v>0</v>
      </c>
      <c r="H213" s="236">
        <v>0</v>
      </c>
      <c r="I213" s="237">
        <f>E213*H213</f>
        <v>0</v>
      </c>
      <c r="J213" s="236">
        <v>0</v>
      </c>
      <c r="K213" s="237">
        <f>E213*J213</f>
        <v>0</v>
      </c>
      <c r="O213" s="229">
        <v>2</v>
      </c>
      <c r="AA213" s="205">
        <v>1</v>
      </c>
      <c r="AB213" s="205">
        <v>7</v>
      </c>
      <c r="AC213" s="205">
        <v>7</v>
      </c>
      <c r="AZ213" s="205">
        <v>2</v>
      </c>
      <c r="BA213" s="205">
        <f>IF(AZ213=1,G213,0)</f>
        <v>0</v>
      </c>
      <c r="BB213" s="205">
        <f>IF(AZ213=2,G213,0)</f>
        <v>0</v>
      </c>
      <c r="BC213" s="205">
        <f>IF(AZ213=3,G213,0)</f>
        <v>0</v>
      </c>
      <c r="BD213" s="205">
        <f>IF(AZ213=4,G213,0)</f>
        <v>0</v>
      </c>
      <c r="BE213" s="205">
        <f>IF(AZ213=5,G213,0)</f>
        <v>0</v>
      </c>
      <c r="CA213" s="229">
        <v>1</v>
      </c>
      <c r="CB213" s="229">
        <v>7</v>
      </c>
    </row>
    <row r="214" spans="1:80" x14ac:dyDescent="0.2">
      <c r="A214" s="238"/>
      <c r="B214" s="242"/>
      <c r="C214" s="334" t="s">
        <v>406</v>
      </c>
      <c r="D214" s="335"/>
      <c r="E214" s="243">
        <v>6</v>
      </c>
      <c r="F214" s="244"/>
      <c r="G214" s="245"/>
      <c r="H214" s="246"/>
      <c r="I214" s="240"/>
      <c r="J214" s="247"/>
      <c r="K214" s="240"/>
      <c r="M214" s="241" t="s">
        <v>406</v>
      </c>
      <c r="O214" s="229"/>
    </row>
    <row r="215" spans="1:80" x14ac:dyDescent="0.2">
      <c r="A215" s="230">
        <v>79</v>
      </c>
      <c r="B215" s="231" t="s">
        <v>407</v>
      </c>
      <c r="C215" s="232" t="s">
        <v>408</v>
      </c>
      <c r="D215" s="233" t="s">
        <v>124</v>
      </c>
      <c r="E215" s="234">
        <v>29.5</v>
      </c>
      <c r="F215" s="234"/>
      <c r="G215" s="235">
        <f>E215*F215</f>
        <v>0</v>
      </c>
      <c r="H215" s="236">
        <v>0</v>
      </c>
      <c r="I215" s="237">
        <f>E215*H215</f>
        <v>0</v>
      </c>
      <c r="J215" s="236">
        <v>-3.3600000000000001E-3</v>
      </c>
      <c r="K215" s="237">
        <f>E215*J215</f>
        <v>-9.912E-2</v>
      </c>
      <c r="O215" s="229">
        <v>2</v>
      </c>
      <c r="AA215" s="205">
        <v>1</v>
      </c>
      <c r="AB215" s="205">
        <v>7</v>
      </c>
      <c r="AC215" s="205">
        <v>7</v>
      </c>
      <c r="AZ215" s="205">
        <v>2</v>
      </c>
      <c r="BA215" s="205">
        <f>IF(AZ215=1,G215,0)</f>
        <v>0</v>
      </c>
      <c r="BB215" s="205">
        <f>IF(AZ215=2,G215,0)</f>
        <v>0</v>
      </c>
      <c r="BC215" s="205">
        <f>IF(AZ215=3,G215,0)</f>
        <v>0</v>
      </c>
      <c r="BD215" s="205">
        <f>IF(AZ215=4,G215,0)</f>
        <v>0</v>
      </c>
      <c r="BE215" s="205">
        <f>IF(AZ215=5,G215,0)</f>
        <v>0</v>
      </c>
      <c r="CA215" s="229">
        <v>1</v>
      </c>
      <c r="CB215" s="229">
        <v>7</v>
      </c>
    </row>
    <row r="216" spans="1:80" x14ac:dyDescent="0.2">
      <c r="A216" s="238"/>
      <c r="B216" s="242"/>
      <c r="C216" s="334" t="s">
        <v>409</v>
      </c>
      <c r="D216" s="335"/>
      <c r="E216" s="243">
        <v>18</v>
      </c>
      <c r="F216" s="244"/>
      <c r="G216" s="245"/>
      <c r="H216" s="246"/>
      <c r="I216" s="240"/>
      <c r="J216" s="247"/>
      <c r="K216" s="240"/>
      <c r="M216" s="241" t="s">
        <v>409</v>
      </c>
      <c r="O216" s="229"/>
    </row>
    <row r="217" spans="1:80" x14ac:dyDescent="0.2">
      <c r="A217" s="238"/>
      <c r="B217" s="242"/>
      <c r="C217" s="334" t="s">
        <v>410</v>
      </c>
      <c r="D217" s="335"/>
      <c r="E217" s="243">
        <v>11.5</v>
      </c>
      <c r="F217" s="244"/>
      <c r="G217" s="245"/>
      <c r="H217" s="246"/>
      <c r="I217" s="240"/>
      <c r="J217" s="247"/>
      <c r="K217" s="240"/>
      <c r="M217" s="241" t="s">
        <v>410</v>
      </c>
      <c r="O217" s="229"/>
    </row>
    <row r="218" spans="1:80" x14ac:dyDescent="0.2">
      <c r="A218" s="230">
        <v>80</v>
      </c>
      <c r="B218" s="231" t="s">
        <v>411</v>
      </c>
      <c r="C218" s="232" t="s">
        <v>412</v>
      </c>
      <c r="D218" s="233" t="s">
        <v>124</v>
      </c>
      <c r="E218" s="234">
        <v>181.05</v>
      </c>
      <c r="F218" s="234"/>
      <c r="G218" s="235">
        <f>E218*F218</f>
        <v>0</v>
      </c>
      <c r="H218" s="236">
        <v>0</v>
      </c>
      <c r="I218" s="237">
        <f>E218*H218</f>
        <v>0</v>
      </c>
      <c r="J218" s="236">
        <v>-1.3500000000000001E-3</v>
      </c>
      <c r="K218" s="237">
        <f>E218*J218</f>
        <v>-0.24441750000000004</v>
      </c>
      <c r="O218" s="229">
        <v>2</v>
      </c>
      <c r="AA218" s="205">
        <v>1</v>
      </c>
      <c r="AB218" s="205">
        <v>7</v>
      </c>
      <c r="AC218" s="205">
        <v>7</v>
      </c>
      <c r="AZ218" s="205">
        <v>2</v>
      </c>
      <c r="BA218" s="205">
        <f>IF(AZ218=1,G218,0)</f>
        <v>0</v>
      </c>
      <c r="BB218" s="205">
        <f>IF(AZ218=2,G218,0)</f>
        <v>0</v>
      </c>
      <c r="BC218" s="205">
        <f>IF(AZ218=3,G218,0)</f>
        <v>0</v>
      </c>
      <c r="BD218" s="205">
        <f>IF(AZ218=4,G218,0)</f>
        <v>0</v>
      </c>
      <c r="BE218" s="205">
        <f>IF(AZ218=5,G218,0)</f>
        <v>0</v>
      </c>
      <c r="CA218" s="229">
        <v>1</v>
      </c>
      <c r="CB218" s="229">
        <v>7</v>
      </c>
    </row>
    <row r="219" spans="1:80" x14ac:dyDescent="0.2">
      <c r="A219" s="238"/>
      <c r="B219" s="242"/>
      <c r="C219" s="334" t="s">
        <v>216</v>
      </c>
      <c r="D219" s="335"/>
      <c r="E219" s="243">
        <v>181.05</v>
      </c>
      <c r="F219" s="244"/>
      <c r="G219" s="245"/>
      <c r="H219" s="246"/>
      <c r="I219" s="240"/>
      <c r="J219" s="247"/>
      <c r="K219" s="240"/>
      <c r="M219" s="241" t="s">
        <v>216</v>
      </c>
      <c r="O219" s="229"/>
    </row>
    <row r="220" spans="1:80" x14ac:dyDescent="0.2">
      <c r="A220" s="230">
        <v>81</v>
      </c>
      <c r="B220" s="231" t="s">
        <v>413</v>
      </c>
      <c r="C220" s="232" t="s">
        <v>414</v>
      </c>
      <c r="D220" s="233" t="s">
        <v>124</v>
      </c>
      <c r="E220" s="234">
        <v>238.56399999999999</v>
      </c>
      <c r="F220" s="234"/>
      <c r="G220" s="235">
        <f>E220*F220</f>
        <v>0</v>
      </c>
      <c r="H220" s="236">
        <v>0</v>
      </c>
      <c r="I220" s="237">
        <f>E220*H220</f>
        <v>0</v>
      </c>
      <c r="J220" s="236">
        <v>-9.3999999999999997E-4</v>
      </c>
      <c r="K220" s="237">
        <f>E220*J220</f>
        <v>-0.22425015999999998</v>
      </c>
      <c r="O220" s="229">
        <v>2</v>
      </c>
      <c r="AA220" s="205">
        <v>1</v>
      </c>
      <c r="AB220" s="205">
        <v>7</v>
      </c>
      <c r="AC220" s="205">
        <v>7</v>
      </c>
      <c r="AZ220" s="205">
        <v>2</v>
      </c>
      <c r="BA220" s="205">
        <f>IF(AZ220=1,G220,0)</f>
        <v>0</v>
      </c>
      <c r="BB220" s="205">
        <f>IF(AZ220=2,G220,0)</f>
        <v>0</v>
      </c>
      <c r="BC220" s="205">
        <f>IF(AZ220=3,G220,0)</f>
        <v>0</v>
      </c>
      <c r="BD220" s="205">
        <f>IF(AZ220=4,G220,0)</f>
        <v>0</v>
      </c>
      <c r="BE220" s="205">
        <f>IF(AZ220=5,G220,0)</f>
        <v>0</v>
      </c>
      <c r="CA220" s="229">
        <v>1</v>
      </c>
      <c r="CB220" s="229">
        <v>7</v>
      </c>
    </row>
    <row r="221" spans="1:80" x14ac:dyDescent="0.2">
      <c r="A221" s="238"/>
      <c r="B221" s="242"/>
      <c r="C221" s="334" t="s">
        <v>415</v>
      </c>
      <c r="D221" s="335"/>
      <c r="E221" s="243">
        <v>183.38</v>
      </c>
      <c r="F221" s="244"/>
      <c r="G221" s="245"/>
      <c r="H221" s="246"/>
      <c r="I221" s="240"/>
      <c r="J221" s="247"/>
      <c r="K221" s="240"/>
      <c r="M221" s="241" t="s">
        <v>415</v>
      </c>
      <c r="O221" s="229"/>
    </row>
    <row r="222" spans="1:80" x14ac:dyDescent="0.2">
      <c r="A222" s="238"/>
      <c r="B222" s="242"/>
      <c r="C222" s="334" t="s">
        <v>416</v>
      </c>
      <c r="D222" s="335"/>
      <c r="E222" s="243">
        <v>48</v>
      </c>
      <c r="F222" s="244"/>
      <c r="G222" s="245"/>
      <c r="H222" s="246"/>
      <c r="I222" s="240"/>
      <c r="J222" s="247"/>
      <c r="K222" s="240"/>
      <c r="M222" s="241" t="s">
        <v>416</v>
      </c>
      <c r="O222" s="229"/>
    </row>
    <row r="223" spans="1:80" x14ac:dyDescent="0.2">
      <c r="A223" s="238"/>
      <c r="B223" s="242"/>
      <c r="C223" s="334" t="s">
        <v>417</v>
      </c>
      <c r="D223" s="335"/>
      <c r="E223" s="243">
        <v>7.1840000000000002</v>
      </c>
      <c r="F223" s="244"/>
      <c r="G223" s="245"/>
      <c r="H223" s="246"/>
      <c r="I223" s="240"/>
      <c r="J223" s="247"/>
      <c r="K223" s="240"/>
      <c r="M223" s="241" t="s">
        <v>417</v>
      </c>
      <c r="O223" s="229"/>
    </row>
    <row r="224" spans="1:80" x14ac:dyDescent="0.2">
      <c r="A224" s="230">
        <v>82</v>
      </c>
      <c r="B224" s="231" t="s">
        <v>418</v>
      </c>
      <c r="C224" s="232" t="s">
        <v>419</v>
      </c>
      <c r="D224" s="233" t="s">
        <v>124</v>
      </c>
      <c r="E224" s="234">
        <v>9.6</v>
      </c>
      <c r="F224" s="234"/>
      <c r="G224" s="235">
        <f>E224*F224</f>
        <v>0</v>
      </c>
      <c r="H224" s="236">
        <v>0</v>
      </c>
      <c r="I224" s="237">
        <f>E224*H224</f>
        <v>0</v>
      </c>
      <c r="J224" s="236">
        <v>-3.3700000000000002E-3</v>
      </c>
      <c r="K224" s="237">
        <f>E224*J224</f>
        <v>-3.2351999999999999E-2</v>
      </c>
      <c r="O224" s="229">
        <v>2</v>
      </c>
      <c r="AA224" s="205">
        <v>1</v>
      </c>
      <c r="AB224" s="205">
        <v>0</v>
      </c>
      <c r="AC224" s="205">
        <v>0</v>
      </c>
      <c r="AZ224" s="205">
        <v>2</v>
      </c>
      <c r="BA224" s="205">
        <f>IF(AZ224=1,G224,0)</f>
        <v>0</v>
      </c>
      <c r="BB224" s="205">
        <f>IF(AZ224=2,G224,0)</f>
        <v>0</v>
      </c>
      <c r="BC224" s="205">
        <f>IF(AZ224=3,G224,0)</f>
        <v>0</v>
      </c>
      <c r="BD224" s="205">
        <f>IF(AZ224=4,G224,0)</f>
        <v>0</v>
      </c>
      <c r="BE224" s="205">
        <f>IF(AZ224=5,G224,0)</f>
        <v>0</v>
      </c>
      <c r="CA224" s="229">
        <v>1</v>
      </c>
      <c r="CB224" s="229">
        <v>0</v>
      </c>
    </row>
    <row r="225" spans="1:80" x14ac:dyDescent="0.2">
      <c r="A225" s="238"/>
      <c r="B225" s="242"/>
      <c r="C225" s="334" t="s">
        <v>420</v>
      </c>
      <c r="D225" s="335"/>
      <c r="E225" s="243">
        <v>9.6</v>
      </c>
      <c r="F225" s="244"/>
      <c r="G225" s="245"/>
      <c r="H225" s="246"/>
      <c r="I225" s="240"/>
      <c r="J225" s="247"/>
      <c r="K225" s="240"/>
      <c r="M225" s="241" t="s">
        <v>420</v>
      </c>
      <c r="O225" s="229"/>
    </row>
    <row r="226" spans="1:80" ht="22.5" x14ac:dyDescent="0.2">
      <c r="A226" s="230">
        <v>83</v>
      </c>
      <c r="B226" s="231" t="s">
        <v>421</v>
      </c>
      <c r="C226" s="232" t="s">
        <v>422</v>
      </c>
      <c r="D226" s="233" t="s">
        <v>124</v>
      </c>
      <c r="E226" s="234">
        <v>3.5</v>
      </c>
      <c r="F226" s="234"/>
      <c r="G226" s="235">
        <f>E226*F226</f>
        <v>0</v>
      </c>
      <c r="H226" s="236">
        <v>0</v>
      </c>
      <c r="I226" s="237">
        <f>E226*H226</f>
        <v>0</v>
      </c>
      <c r="J226" s="236">
        <v>0</v>
      </c>
      <c r="K226" s="237">
        <f>E226*J226</f>
        <v>0</v>
      </c>
      <c r="O226" s="229">
        <v>2</v>
      </c>
      <c r="AA226" s="205">
        <v>1</v>
      </c>
      <c r="AB226" s="205">
        <v>7</v>
      </c>
      <c r="AC226" s="205">
        <v>7</v>
      </c>
      <c r="AZ226" s="205">
        <v>2</v>
      </c>
      <c r="BA226" s="205">
        <f>IF(AZ226=1,G226,0)</f>
        <v>0</v>
      </c>
      <c r="BB226" s="205">
        <f>IF(AZ226=2,G226,0)</f>
        <v>0</v>
      </c>
      <c r="BC226" s="205">
        <f>IF(AZ226=3,G226,0)</f>
        <v>0</v>
      </c>
      <c r="BD226" s="205">
        <f>IF(AZ226=4,G226,0)</f>
        <v>0</v>
      </c>
      <c r="BE226" s="205">
        <f>IF(AZ226=5,G226,0)</f>
        <v>0</v>
      </c>
      <c r="CA226" s="229">
        <v>1</v>
      </c>
      <c r="CB226" s="229">
        <v>7</v>
      </c>
    </row>
    <row r="227" spans="1:80" x14ac:dyDescent="0.2">
      <c r="A227" s="238"/>
      <c r="B227" s="242"/>
      <c r="C227" s="334" t="s">
        <v>423</v>
      </c>
      <c r="D227" s="335"/>
      <c r="E227" s="243">
        <v>3.5</v>
      </c>
      <c r="F227" s="244"/>
      <c r="G227" s="245"/>
      <c r="H227" s="246"/>
      <c r="I227" s="240"/>
      <c r="J227" s="247"/>
      <c r="K227" s="240"/>
      <c r="M227" s="241" t="s">
        <v>423</v>
      </c>
      <c r="O227" s="229"/>
    </row>
    <row r="228" spans="1:80" x14ac:dyDescent="0.2">
      <c r="A228" s="230">
        <v>84</v>
      </c>
      <c r="B228" s="231" t="s">
        <v>424</v>
      </c>
      <c r="C228" s="232" t="s">
        <v>425</v>
      </c>
      <c r="D228" s="233" t="s">
        <v>124</v>
      </c>
      <c r="E228" s="234">
        <v>169</v>
      </c>
      <c r="F228" s="234"/>
      <c r="G228" s="235">
        <f>E228*F228</f>
        <v>0</v>
      </c>
      <c r="H228" s="236">
        <v>0</v>
      </c>
      <c r="I228" s="237">
        <f>E228*H228</f>
        <v>0</v>
      </c>
      <c r="J228" s="236">
        <v>-2.8500000000000001E-3</v>
      </c>
      <c r="K228" s="237">
        <f>E228*J228</f>
        <v>-0.48165000000000002</v>
      </c>
      <c r="O228" s="229">
        <v>2</v>
      </c>
      <c r="AA228" s="205">
        <v>1</v>
      </c>
      <c r="AB228" s="205">
        <v>7</v>
      </c>
      <c r="AC228" s="205">
        <v>7</v>
      </c>
      <c r="AZ228" s="205">
        <v>2</v>
      </c>
      <c r="BA228" s="205">
        <f>IF(AZ228=1,G228,0)</f>
        <v>0</v>
      </c>
      <c r="BB228" s="205">
        <f>IF(AZ228=2,G228,0)</f>
        <v>0</v>
      </c>
      <c r="BC228" s="205">
        <f>IF(AZ228=3,G228,0)</f>
        <v>0</v>
      </c>
      <c r="BD228" s="205">
        <f>IF(AZ228=4,G228,0)</f>
        <v>0</v>
      </c>
      <c r="BE228" s="205">
        <f>IF(AZ228=5,G228,0)</f>
        <v>0</v>
      </c>
      <c r="CA228" s="229">
        <v>1</v>
      </c>
      <c r="CB228" s="229">
        <v>7</v>
      </c>
    </row>
    <row r="229" spans="1:80" ht="22.5" x14ac:dyDescent="0.2">
      <c r="A229" s="238"/>
      <c r="B229" s="239"/>
      <c r="C229" s="331" t="s">
        <v>426</v>
      </c>
      <c r="D229" s="332"/>
      <c r="E229" s="332"/>
      <c r="F229" s="332"/>
      <c r="G229" s="333"/>
      <c r="I229" s="240"/>
      <c r="K229" s="240"/>
      <c r="L229" s="241" t="s">
        <v>426</v>
      </c>
      <c r="O229" s="229">
        <v>3</v>
      </c>
    </row>
    <row r="230" spans="1:80" x14ac:dyDescent="0.2">
      <c r="A230" s="238"/>
      <c r="B230" s="242"/>
      <c r="C230" s="334" t="s">
        <v>427</v>
      </c>
      <c r="D230" s="335"/>
      <c r="E230" s="243">
        <v>169</v>
      </c>
      <c r="F230" s="244"/>
      <c r="G230" s="245"/>
      <c r="H230" s="246"/>
      <c r="I230" s="240"/>
      <c r="J230" s="247"/>
      <c r="K230" s="240"/>
      <c r="M230" s="241" t="s">
        <v>427</v>
      </c>
      <c r="O230" s="229"/>
    </row>
    <row r="231" spans="1:80" x14ac:dyDescent="0.2">
      <c r="A231" s="230">
        <v>85</v>
      </c>
      <c r="B231" s="231" t="s">
        <v>428</v>
      </c>
      <c r="C231" s="232" t="s">
        <v>429</v>
      </c>
      <c r="D231" s="233" t="s">
        <v>124</v>
      </c>
      <c r="E231" s="234">
        <v>181.05</v>
      </c>
      <c r="F231" s="234"/>
      <c r="G231" s="235">
        <f>E231*F231</f>
        <v>0</v>
      </c>
      <c r="H231" s="236">
        <v>2.0600000000000002E-3</v>
      </c>
      <c r="I231" s="237">
        <f>E231*H231</f>
        <v>0.37296300000000004</v>
      </c>
      <c r="J231" s="236">
        <v>0</v>
      </c>
      <c r="K231" s="237">
        <f>E231*J231</f>
        <v>0</v>
      </c>
      <c r="O231" s="229">
        <v>2</v>
      </c>
      <c r="AA231" s="205">
        <v>1</v>
      </c>
      <c r="AB231" s="205">
        <v>7</v>
      </c>
      <c r="AC231" s="205">
        <v>7</v>
      </c>
      <c r="AZ231" s="205">
        <v>2</v>
      </c>
      <c r="BA231" s="205">
        <f>IF(AZ231=1,G231,0)</f>
        <v>0</v>
      </c>
      <c r="BB231" s="205">
        <f>IF(AZ231=2,G231,0)</f>
        <v>0</v>
      </c>
      <c r="BC231" s="205">
        <f>IF(AZ231=3,G231,0)</f>
        <v>0</v>
      </c>
      <c r="BD231" s="205">
        <f>IF(AZ231=4,G231,0)</f>
        <v>0</v>
      </c>
      <c r="BE231" s="205">
        <f>IF(AZ231=5,G231,0)</f>
        <v>0</v>
      </c>
      <c r="CA231" s="229">
        <v>1</v>
      </c>
      <c r="CB231" s="229">
        <v>7</v>
      </c>
    </row>
    <row r="232" spans="1:80" x14ac:dyDescent="0.2">
      <c r="A232" s="230">
        <v>86</v>
      </c>
      <c r="B232" s="231" t="s">
        <v>430</v>
      </c>
      <c r="C232" s="232" t="s">
        <v>431</v>
      </c>
      <c r="D232" s="233" t="s">
        <v>124</v>
      </c>
      <c r="E232" s="234">
        <v>238.56399999999999</v>
      </c>
      <c r="F232" s="234"/>
      <c r="G232" s="235">
        <f>E232*F232</f>
        <v>0</v>
      </c>
      <c r="H232" s="236">
        <v>7.6000000000000004E-4</v>
      </c>
      <c r="I232" s="237">
        <f>E232*H232</f>
        <v>0.18130863999999999</v>
      </c>
      <c r="J232" s="236">
        <v>0</v>
      </c>
      <c r="K232" s="237">
        <f>E232*J232</f>
        <v>0</v>
      </c>
      <c r="O232" s="229">
        <v>2</v>
      </c>
      <c r="AA232" s="205">
        <v>1</v>
      </c>
      <c r="AB232" s="205">
        <v>0</v>
      </c>
      <c r="AC232" s="205">
        <v>0</v>
      </c>
      <c r="AZ232" s="205">
        <v>2</v>
      </c>
      <c r="BA232" s="205">
        <f>IF(AZ232=1,G232,0)</f>
        <v>0</v>
      </c>
      <c r="BB232" s="205">
        <f>IF(AZ232=2,G232,0)</f>
        <v>0</v>
      </c>
      <c r="BC232" s="205">
        <f>IF(AZ232=3,G232,0)</f>
        <v>0</v>
      </c>
      <c r="BD232" s="205">
        <f>IF(AZ232=4,G232,0)</f>
        <v>0</v>
      </c>
      <c r="BE232" s="205">
        <f>IF(AZ232=5,G232,0)</f>
        <v>0</v>
      </c>
      <c r="CA232" s="229">
        <v>1</v>
      </c>
      <c r="CB232" s="229">
        <v>0</v>
      </c>
    </row>
    <row r="233" spans="1:80" x14ac:dyDescent="0.2">
      <c r="A233" s="238"/>
      <c r="B233" s="242"/>
      <c r="C233" s="334" t="s">
        <v>415</v>
      </c>
      <c r="D233" s="335"/>
      <c r="E233" s="243">
        <v>183.38</v>
      </c>
      <c r="F233" s="244"/>
      <c r="G233" s="245"/>
      <c r="H233" s="246"/>
      <c r="I233" s="240"/>
      <c r="J233" s="247"/>
      <c r="K233" s="240"/>
      <c r="M233" s="241" t="s">
        <v>415</v>
      </c>
      <c r="O233" s="229"/>
    </row>
    <row r="234" spans="1:80" x14ac:dyDescent="0.2">
      <c r="A234" s="238"/>
      <c r="B234" s="242"/>
      <c r="C234" s="334" t="s">
        <v>416</v>
      </c>
      <c r="D234" s="335"/>
      <c r="E234" s="243">
        <v>48</v>
      </c>
      <c r="F234" s="244"/>
      <c r="G234" s="245"/>
      <c r="H234" s="246"/>
      <c r="I234" s="240"/>
      <c r="J234" s="247"/>
      <c r="K234" s="240"/>
      <c r="M234" s="241" t="s">
        <v>416</v>
      </c>
      <c r="O234" s="229"/>
    </row>
    <row r="235" spans="1:80" x14ac:dyDescent="0.2">
      <c r="A235" s="238"/>
      <c r="B235" s="242"/>
      <c r="C235" s="334" t="s">
        <v>417</v>
      </c>
      <c r="D235" s="335"/>
      <c r="E235" s="243">
        <v>7.1840000000000002</v>
      </c>
      <c r="F235" s="244"/>
      <c r="G235" s="245"/>
      <c r="H235" s="246"/>
      <c r="I235" s="240"/>
      <c r="J235" s="247"/>
      <c r="K235" s="240"/>
      <c r="M235" s="241" t="s">
        <v>417</v>
      </c>
      <c r="O235" s="229"/>
    </row>
    <row r="236" spans="1:80" x14ac:dyDescent="0.2">
      <c r="A236" s="230">
        <v>87</v>
      </c>
      <c r="B236" s="231" t="s">
        <v>432</v>
      </c>
      <c r="C236" s="232" t="s">
        <v>433</v>
      </c>
      <c r="D236" s="233" t="s">
        <v>124</v>
      </c>
      <c r="E236" s="234">
        <v>88.15</v>
      </c>
      <c r="F236" s="234"/>
      <c r="G236" s="235">
        <f>E236*F236</f>
        <v>0</v>
      </c>
      <c r="H236" s="236">
        <v>1.2700000000000001E-3</v>
      </c>
      <c r="I236" s="237">
        <f>E236*H236</f>
        <v>0.11195050000000001</v>
      </c>
      <c r="J236" s="236">
        <v>0</v>
      </c>
      <c r="K236" s="237">
        <f>E236*J236</f>
        <v>0</v>
      </c>
      <c r="O236" s="229">
        <v>2</v>
      </c>
      <c r="AA236" s="205">
        <v>1</v>
      </c>
      <c r="AB236" s="205">
        <v>7</v>
      </c>
      <c r="AC236" s="205">
        <v>7</v>
      </c>
      <c r="AZ236" s="205">
        <v>2</v>
      </c>
      <c r="BA236" s="205">
        <f>IF(AZ236=1,G236,0)</f>
        <v>0</v>
      </c>
      <c r="BB236" s="205">
        <f>IF(AZ236=2,G236,0)</f>
        <v>0</v>
      </c>
      <c r="BC236" s="205">
        <f>IF(AZ236=3,G236,0)</f>
        <v>0</v>
      </c>
      <c r="BD236" s="205">
        <f>IF(AZ236=4,G236,0)</f>
        <v>0</v>
      </c>
      <c r="BE236" s="205">
        <f>IF(AZ236=5,G236,0)</f>
        <v>0</v>
      </c>
      <c r="CA236" s="229">
        <v>1</v>
      </c>
      <c r="CB236" s="229">
        <v>7</v>
      </c>
    </row>
    <row r="237" spans="1:80" x14ac:dyDescent="0.2">
      <c r="A237" s="238"/>
      <c r="B237" s="242"/>
      <c r="C237" s="334" t="s">
        <v>434</v>
      </c>
      <c r="D237" s="335"/>
      <c r="E237" s="243">
        <v>88.15</v>
      </c>
      <c r="F237" s="244"/>
      <c r="G237" s="245"/>
      <c r="H237" s="246"/>
      <c r="I237" s="240"/>
      <c r="J237" s="247"/>
      <c r="K237" s="240"/>
      <c r="M237" s="241" t="s">
        <v>434</v>
      </c>
      <c r="O237" s="229"/>
    </row>
    <row r="238" spans="1:80" x14ac:dyDescent="0.2">
      <c r="A238" s="230">
        <v>88</v>
      </c>
      <c r="B238" s="231" t="s">
        <v>435</v>
      </c>
      <c r="C238" s="232" t="s">
        <v>436</v>
      </c>
      <c r="D238" s="233" t="s">
        <v>124</v>
      </c>
      <c r="E238" s="234">
        <v>9.6</v>
      </c>
      <c r="F238" s="234"/>
      <c r="G238" s="235">
        <f>E238*F238</f>
        <v>0</v>
      </c>
      <c r="H238" s="236">
        <v>3.81E-3</v>
      </c>
      <c r="I238" s="237">
        <f>E238*H238</f>
        <v>3.6575999999999997E-2</v>
      </c>
      <c r="J238" s="236">
        <v>0</v>
      </c>
      <c r="K238" s="237">
        <f>E238*J238</f>
        <v>0</v>
      </c>
      <c r="O238" s="229">
        <v>2</v>
      </c>
      <c r="AA238" s="205">
        <v>1</v>
      </c>
      <c r="AB238" s="205">
        <v>7</v>
      </c>
      <c r="AC238" s="205">
        <v>7</v>
      </c>
      <c r="AZ238" s="205">
        <v>2</v>
      </c>
      <c r="BA238" s="205">
        <f>IF(AZ238=1,G238,0)</f>
        <v>0</v>
      </c>
      <c r="BB238" s="205">
        <f>IF(AZ238=2,G238,0)</f>
        <v>0</v>
      </c>
      <c r="BC238" s="205">
        <f>IF(AZ238=3,G238,0)</f>
        <v>0</v>
      </c>
      <c r="BD238" s="205">
        <f>IF(AZ238=4,G238,0)</f>
        <v>0</v>
      </c>
      <c r="BE238" s="205">
        <f>IF(AZ238=5,G238,0)</f>
        <v>0</v>
      </c>
      <c r="CA238" s="229">
        <v>1</v>
      </c>
      <c r="CB238" s="229">
        <v>7</v>
      </c>
    </row>
    <row r="239" spans="1:80" x14ac:dyDescent="0.2">
      <c r="A239" s="238"/>
      <c r="B239" s="242"/>
      <c r="C239" s="334" t="s">
        <v>420</v>
      </c>
      <c r="D239" s="335"/>
      <c r="E239" s="243">
        <v>9.6</v>
      </c>
      <c r="F239" s="244"/>
      <c r="G239" s="245"/>
      <c r="H239" s="246"/>
      <c r="I239" s="240"/>
      <c r="J239" s="247"/>
      <c r="K239" s="240"/>
      <c r="M239" s="241" t="s">
        <v>420</v>
      </c>
      <c r="O239" s="229"/>
    </row>
    <row r="240" spans="1:80" ht="22.5" x14ac:dyDescent="0.2">
      <c r="A240" s="230">
        <v>89</v>
      </c>
      <c r="B240" s="231" t="s">
        <v>437</v>
      </c>
      <c r="C240" s="232" t="s">
        <v>438</v>
      </c>
      <c r="D240" s="233" t="s">
        <v>124</v>
      </c>
      <c r="E240" s="234">
        <v>3.5</v>
      </c>
      <c r="F240" s="234"/>
      <c r="G240" s="235">
        <f>E240*F240</f>
        <v>0</v>
      </c>
      <c r="H240" s="236">
        <v>1.7099999999999999E-3</v>
      </c>
      <c r="I240" s="237">
        <f>E240*H240</f>
        <v>5.9849999999999999E-3</v>
      </c>
      <c r="J240" s="236">
        <v>0</v>
      </c>
      <c r="K240" s="237">
        <f>E240*J240</f>
        <v>0</v>
      </c>
      <c r="O240" s="229">
        <v>2</v>
      </c>
      <c r="AA240" s="205">
        <v>1</v>
      </c>
      <c r="AB240" s="205">
        <v>7</v>
      </c>
      <c r="AC240" s="205">
        <v>7</v>
      </c>
      <c r="AZ240" s="205">
        <v>2</v>
      </c>
      <c r="BA240" s="205">
        <f>IF(AZ240=1,G240,0)</f>
        <v>0</v>
      </c>
      <c r="BB240" s="205">
        <f>IF(AZ240=2,G240,0)</f>
        <v>0</v>
      </c>
      <c r="BC240" s="205">
        <f>IF(AZ240=3,G240,0)</f>
        <v>0</v>
      </c>
      <c r="BD240" s="205">
        <f>IF(AZ240=4,G240,0)</f>
        <v>0</v>
      </c>
      <c r="BE240" s="205">
        <f>IF(AZ240=5,G240,0)</f>
        <v>0</v>
      </c>
      <c r="CA240" s="229">
        <v>1</v>
      </c>
      <c r="CB240" s="229">
        <v>7</v>
      </c>
    </row>
    <row r="241" spans="1:80" ht="22.5" x14ac:dyDescent="0.2">
      <c r="A241" s="230">
        <v>90</v>
      </c>
      <c r="B241" s="231" t="s">
        <v>439</v>
      </c>
      <c r="C241" s="232" t="s">
        <v>440</v>
      </c>
      <c r="D241" s="233" t="s">
        <v>124</v>
      </c>
      <c r="E241" s="234">
        <v>169</v>
      </c>
      <c r="F241" s="234"/>
      <c r="G241" s="235">
        <f>E241*F241</f>
        <v>0</v>
      </c>
      <c r="H241" s="236">
        <v>2.63E-3</v>
      </c>
      <c r="I241" s="237">
        <f>E241*H241</f>
        <v>0.44446999999999998</v>
      </c>
      <c r="J241" s="236">
        <v>0</v>
      </c>
      <c r="K241" s="237">
        <f>E241*J241</f>
        <v>0</v>
      </c>
      <c r="O241" s="229">
        <v>2</v>
      </c>
      <c r="AA241" s="205">
        <v>1</v>
      </c>
      <c r="AB241" s="205">
        <v>7</v>
      </c>
      <c r="AC241" s="205">
        <v>7</v>
      </c>
      <c r="AZ241" s="205">
        <v>2</v>
      </c>
      <c r="BA241" s="205">
        <f>IF(AZ241=1,G241,0)</f>
        <v>0</v>
      </c>
      <c r="BB241" s="205">
        <f>IF(AZ241=2,G241,0)</f>
        <v>0</v>
      </c>
      <c r="BC241" s="205">
        <f>IF(AZ241=3,G241,0)</f>
        <v>0</v>
      </c>
      <c r="BD241" s="205">
        <f>IF(AZ241=4,G241,0)</f>
        <v>0</v>
      </c>
      <c r="BE241" s="205">
        <f>IF(AZ241=5,G241,0)</f>
        <v>0</v>
      </c>
      <c r="CA241" s="229">
        <v>1</v>
      </c>
      <c r="CB241" s="229">
        <v>7</v>
      </c>
    </row>
    <row r="242" spans="1:80" x14ac:dyDescent="0.2">
      <c r="A242" s="230">
        <v>91</v>
      </c>
      <c r="B242" s="231" t="s">
        <v>441</v>
      </c>
      <c r="C242" s="232" t="s">
        <v>442</v>
      </c>
      <c r="D242" s="233" t="s">
        <v>97</v>
      </c>
      <c r="E242" s="234">
        <v>1</v>
      </c>
      <c r="F242" s="234"/>
      <c r="G242" s="235">
        <f>E242*F242</f>
        <v>0</v>
      </c>
      <c r="H242" s="236">
        <v>3.31E-3</v>
      </c>
      <c r="I242" s="237">
        <f>E242*H242</f>
        <v>3.31E-3</v>
      </c>
      <c r="J242" s="236">
        <v>0</v>
      </c>
      <c r="K242" s="237">
        <f>E242*J242</f>
        <v>0</v>
      </c>
      <c r="O242" s="229">
        <v>2</v>
      </c>
      <c r="AA242" s="205">
        <v>1</v>
      </c>
      <c r="AB242" s="205">
        <v>7</v>
      </c>
      <c r="AC242" s="205">
        <v>7</v>
      </c>
      <c r="AZ242" s="205">
        <v>2</v>
      </c>
      <c r="BA242" s="205">
        <f>IF(AZ242=1,G242,0)</f>
        <v>0</v>
      </c>
      <c r="BB242" s="205">
        <f>IF(AZ242=2,G242,0)</f>
        <v>0</v>
      </c>
      <c r="BC242" s="205">
        <f>IF(AZ242=3,G242,0)</f>
        <v>0</v>
      </c>
      <c r="BD242" s="205">
        <f>IF(AZ242=4,G242,0)</f>
        <v>0</v>
      </c>
      <c r="BE242" s="205">
        <f>IF(AZ242=5,G242,0)</f>
        <v>0</v>
      </c>
      <c r="CA242" s="229">
        <v>1</v>
      </c>
      <c r="CB242" s="229">
        <v>7</v>
      </c>
    </row>
    <row r="243" spans="1:80" x14ac:dyDescent="0.2">
      <c r="A243" s="230">
        <v>92</v>
      </c>
      <c r="B243" s="231" t="s">
        <v>443</v>
      </c>
      <c r="C243" s="232" t="s">
        <v>444</v>
      </c>
      <c r="D243" s="233" t="s">
        <v>13</v>
      </c>
      <c r="E243" s="234">
        <v>2.27</v>
      </c>
      <c r="F243" s="234"/>
      <c r="G243" s="235">
        <f>E243*F243</f>
        <v>0</v>
      </c>
      <c r="H243" s="236">
        <v>0</v>
      </c>
      <c r="I243" s="237">
        <f>E243*H243</f>
        <v>0</v>
      </c>
      <c r="J243" s="236"/>
      <c r="K243" s="237">
        <f>E243*J243</f>
        <v>0</v>
      </c>
      <c r="O243" s="229">
        <v>2</v>
      </c>
      <c r="AA243" s="205">
        <v>7</v>
      </c>
      <c r="AB243" s="205">
        <v>1002</v>
      </c>
      <c r="AC243" s="205">
        <v>5</v>
      </c>
      <c r="AZ243" s="205">
        <v>2</v>
      </c>
      <c r="BA243" s="205">
        <f>IF(AZ243=1,G243,0)</f>
        <v>0</v>
      </c>
      <c r="BB243" s="205">
        <f>IF(AZ243=2,G243,0)</f>
        <v>0</v>
      </c>
      <c r="BC243" s="205">
        <f>IF(AZ243=3,G243,0)</f>
        <v>0</v>
      </c>
      <c r="BD243" s="205">
        <f>IF(AZ243=4,G243,0)</f>
        <v>0</v>
      </c>
      <c r="BE243" s="205">
        <f>IF(AZ243=5,G243,0)</f>
        <v>0</v>
      </c>
      <c r="CA243" s="229">
        <v>7</v>
      </c>
      <c r="CB243" s="229">
        <v>1002</v>
      </c>
    </row>
    <row r="244" spans="1:80" x14ac:dyDescent="0.2">
      <c r="A244" s="248"/>
      <c r="B244" s="249" t="s">
        <v>98</v>
      </c>
      <c r="C244" s="250" t="s">
        <v>394</v>
      </c>
      <c r="D244" s="251"/>
      <c r="E244" s="252"/>
      <c r="F244" s="253"/>
      <c r="G244" s="254">
        <f>SUM(G206:G243)</f>
        <v>0</v>
      </c>
      <c r="H244" s="255"/>
      <c r="I244" s="256">
        <f>SUM(I206:I243)</f>
        <v>1.17911214</v>
      </c>
      <c r="J244" s="255"/>
      <c r="K244" s="256">
        <f>SUM(K206:K243)</f>
        <v>-1.0817896600000001</v>
      </c>
      <c r="O244" s="229">
        <v>4</v>
      </c>
      <c r="BA244" s="257">
        <f>SUM(BA206:BA243)</f>
        <v>0</v>
      </c>
      <c r="BB244" s="257">
        <f>SUM(BB206:BB243)</f>
        <v>0</v>
      </c>
      <c r="BC244" s="257">
        <f>SUM(BC206:BC243)</f>
        <v>0</v>
      </c>
      <c r="BD244" s="257">
        <f>SUM(BD206:BD243)</f>
        <v>0</v>
      </c>
      <c r="BE244" s="257">
        <f>SUM(BE206:BE243)</f>
        <v>0</v>
      </c>
    </row>
    <row r="245" spans="1:80" x14ac:dyDescent="0.2">
      <c r="A245" s="219" t="s">
        <v>96</v>
      </c>
      <c r="B245" s="220" t="s">
        <v>445</v>
      </c>
      <c r="C245" s="221" t="s">
        <v>446</v>
      </c>
      <c r="D245" s="222"/>
      <c r="E245" s="223"/>
      <c r="F245" s="223"/>
      <c r="G245" s="224"/>
      <c r="H245" s="225"/>
      <c r="I245" s="226"/>
      <c r="J245" s="227"/>
      <c r="K245" s="228"/>
      <c r="O245" s="229">
        <v>1</v>
      </c>
    </row>
    <row r="246" spans="1:80" x14ac:dyDescent="0.2">
      <c r="A246" s="230">
        <v>93</v>
      </c>
      <c r="B246" s="231" t="s">
        <v>448</v>
      </c>
      <c r="C246" s="232" t="s">
        <v>449</v>
      </c>
      <c r="D246" s="233" t="s">
        <v>128</v>
      </c>
      <c r="E246" s="234">
        <v>1.4159999999999999</v>
      </c>
      <c r="F246" s="234"/>
      <c r="G246" s="235">
        <f>E246*F246</f>
        <v>0</v>
      </c>
      <c r="H246" s="236">
        <v>0</v>
      </c>
      <c r="I246" s="237">
        <f>E246*H246</f>
        <v>0</v>
      </c>
      <c r="J246" s="236">
        <v>-6.7000000000000004E-2</v>
      </c>
      <c r="K246" s="237">
        <f>E246*J246</f>
        <v>-9.4871999999999998E-2</v>
      </c>
      <c r="O246" s="229">
        <v>2</v>
      </c>
      <c r="AA246" s="205">
        <v>1</v>
      </c>
      <c r="AB246" s="205">
        <v>7</v>
      </c>
      <c r="AC246" s="205">
        <v>7</v>
      </c>
      <c r="AZ246" s="205">
        <v>2</v>
      </c>
      <c r="BA246" s="205">
        <f>IF(AZ246=1,G246,0)</f>
        <v>0</v>
      </c>
      <c r="BB246" s="205">
        <f>IF(AZ246=2,G246,0)</f>
        <v>0</v>
      </c>
      <c r="BC246" s="205">
        <f>IF(AZ246=3,G246,0)</f>
        <v>0</v>
      </c>
      <c r="BD246" s="205">
        <f>IF(AZ246=4,G246,0)</f>
        <v>0</v>
      </c>
      <c r="BE246" s="205">
        <f>IF(AZ246=5,G246,0)</f>
        <v>0</v>
      </c>
      <c r="CA246" s="229">
        <v>1</v>
      </c>
      <c r="CB246" s="229">
        <v>7</v>
      </c>
    </row>
    <row r="247" spans="1:80" x14ac:dyDescent="0.2">
      <c r="A247" s="238"/>
      <c r="B247" s="242"/>
      <c r="C247" s="334" t="s">
        <v>450</v>
      </c>
      <c r="D247" s="335"/>
      <c r="E247" s="243">
        <v>1.4159999999999999</v>
      </c>
      <c r="F247" s="244"/>
      <c r="G247" s="245"/>
      <c r="H247" s="246"/>
      <c r="I247" s="240"/>
      <c r="J247" s="247"/>
      <c r="K247" s="240"/>
      <c r="M247" s="241" t="s">
        <v>450</v>
      </c>
      <c r="O247" s="229"/>
    </row>
    <row r="248" spans="1:80" x14ac:dyDescent="0.2">
      <c r="A248" s="230">
        <v>94</v>
      </c>
      <c r="B248" s="231" t="s">
        <v>451</v>
      </c>
      <c r="C248" s="232" t="s">
        <v>452</v>
      </c>
      <c r="D248" s="233" t="s">
        <v>13</v>
      </c>
      <c r="E248" s="234">
        <v>6.32</v>
      </c>
      <c r="F248" s="234"/>
      <c r="G248" s="235">
        <f>E248*F248</f>
        <v>0</v>
      </c>
      <c r="H248" s="236">
        <v>0</v>
      </c>
      <c r="I248" s="237">
        <f>E248*H248</f>
        <v>0</v>
      </c>
      <c r="J248" s="236"/>
      <c r="K248" s="237">
        <f>E248*J248</f>
        <v>0</v>
      </c>
      <c r="O248" s="229">
        <v>2</v>
      </c>
      <c r="AA248" s="205">
        <v>7</v>
      </c>
      <c r="AB248" s="205">
        <v>1002</v>
      </c>
      <c r="AC248" s="205">
        <v>5</v>
      </c>
      <c r="AZ248" s="205">
        <v>2</v>
      </c>
      <c r="BA248" s="205">
        <f>IF(AZ248=1,G248,0)</f>
        <v>0</v>
      </c>
      <c r="BB248" s="205">
        <f>IF(AZ248=2,G248,0)</f>
        <v>0</v>
      </c>
      <c r="BC248" s="205">
        <f>IF(AZ248=3,G248,0)</f>
        <v>0</v>
      </c>
      <c r="BD248" s="205">
        <f>IF(AZ248=4,G248,0)</f>
        <v>0</v>
      </c>
      <c r="BE248" s="205">
        <f>IF(AZ248=5,G248,0)</f>
        <v>0</v>
      </c>
      <c r="CA248" s="229">
        <v>7</v>
      </c>
      <c r="CB248" s="229">
        <v>1002</v>
      </c>
    </row>
    <row r="249" spans="1:80" x14ac:dyDescent="0.2">
      <c r="A249" s="248"/>
      <c r="B249" s="249" t="s">
        <v>98</v>
      </c>
      <c r="C249" s="250" t="s">
        <v>447</v>
      </c>
      <c r="D249" s="251"/>
      <c r="E249" s="252"/>
      <c r="F249" s="253"/>
      <c r="G249" s="254">
        <f>SUM(G245:G248)</f>
        <v>0</v>
      </c>
      <c r="H249" s="255"/>
      <c r="I249" s="256">
        <f>SUM(I245:I248)</f>
        <v>0</v>
      </c>
      <c r="J249" s="255"/>
      <c r="K249" s="256">
        <f>SUM(K245:K248)</f>
        <v>-9.4871999999999998E-2</v>
      </c>
      <c r="O249" s="229">
        <v>4</v>
      </c>
      <c r="BA249" s="257">
        <f>SUM(BA245:BA248)</f>
        <v>0</v>
      </c>
      <c r="BB249" s="257">
        <f>SUM(BB245:BB248)</f>
        <v>0</v>
      </c>
      <c r="BC249" s="257">
        <f>SUM(BC245:BC248)</f>
        <v>0</v>
      </c>
      <c r="BD249" s="257">
        <f>SUM(BD245:BD248)</f>
        <v>0</v>
      </c>
      <c r="BE249" s="257">
        <f>SUM(BE245:BE248)</f>
        <v>0</v>
      </c>
    </row>
    <row r="250" spans="1:80" x14ac:dyDescent="0.2">
      <c r="A250" s="219" t="s">
        <v>96</v>
      </c>
      <c r="B250" s="220" t="s">
        <v>453</v>
      </c>
      <c r="C250" s="221" t="s">
        <v>454</v>
      </c>
      <c r="D250" s="222"/>
      <c r="E250" s="223"/>
      <c r="F250" s="223"/>
      <c r="G250" s="224"/>
      <c r="H250" s="225"/>
      <c r="I250" s="226"/>
      <c r="J250" s="227"/>
      <c r="K250" s="228"/>
      <c r="O250" s="229">
        <v>1</v>
      </c>
    </row>
    <row r="251" spans="1:80" x14ac:dyDescent="0.2">
      <c r="A251" s="230">
        <v>95</v>
      </c>
      <c r="B251" s="231" t="s">
        <v>456</v>
      </c>
      <c r="C251" s="232" t="s">
        <v>457</v>
      </c>
      <c r="D251" s="233" t="s">
        <v>128</v>
      </c>
      <c r="E251" s="234">
        <v>17.388000000000002</v>
      </c>
      <c r="F251" s="234"/>
      <c r="G251" s="235">
        <f>E251*F251</f>
        <v>0</v>
      </c>
      <c r="H251" s="236">
        <v>0</v>
      </c>
      <c r="I251" s="237">
        <f>E251*H251</f>
        <v>0</v>
      </c>
      <c r="J251" s="236">
        <v>-1.098E-2</v>
      </c>
      <c r="K251" s="237">
        <f>E251*J251</f>
        <v>-0.19092024000000002</v>
      </c>
      <c r="O251" s="229">
        <v>2</v>
      </c>
      <c r="AA251" s="205">
        <v>1</v>
      </c>
      <c r="AB251" s="205">
        <v>7</v>
      </c>
      <c r="AC251" s="205">
        <v>7</v>
      </c>
      <c r="AZ251" s="205">
        <v>2</v>
      </c>
      <c r="BA251" s="205">
        <f>IF(AZ251=1,G251,0)</f>
        <v>0</v>
      </c>
      <c r="BB251" s="205">
        <f>IF(AZ251=2,G251,0)</f>
        <v>0</v>
      </c>
      <c r="BC251" s="205">
        <f>IF(AZ251=3,G251,0)</f>
        <v>0</v>
      </c>
      <c r="BD251" s="205">
        <f>IF(AZ251=4,G251,0)</f>
        <v>0</v>
      </c>
      <c r="BE251" s="205">
        <f>IF(AZ251=5,G251,0)</f>
        <v>0</v>
      </c>
      <c r="CA251" s="229">
        <v>1</v>
      </c>
      <c r="CB251" s="229">
        <v>7</v>
      </c>
    </row>
    <row r="252" spans="1:80" ht="22.5" x14ac:dyDescent="0.2">
      <c r="A252" s="238"/>
      <c r="B252" s="242"/>
      <c r="C252" s="334" t="s">
        <v>458</v>
      </c>
      <c r="D252" s="335"/>
      <c r="E252" s="243">
        <v>17.388000000000002</v>
      </c>
      <c r="F252" s="244"/>
      <c r="G252" s="245"/>
      <c r="H252" s="246"/>
      <c r="I252" s="240"/>
      <c r="J252" s="247"/>
      <c r="K252" s="240"/>
      <c r="M252" s="241" t="s">
        <v>458</v>
      </c>
      <c r="O252" s="229"/>
    </row>
    <row r="253" spans="1:80" x14ac:dyDescent="0.2">
      <c r="A253" s="230">
        <v>96</v>
      </c>
      <c r="B253" s="231" t="s">
        <v>459</v>
      </c>
      <c r="C253" s="232" t="s">
        <v>460</v>
      </c>
      <c r="D253" s="233" t="s">
        <v>128</v>
      </c>
      <c r="E253" s="234">
        <v>17.388000000000002</v>
      </c>
      <c r="F253" s="234"/>
      <c r="G253" s="235">
        <f>E253*F253</f>
        <v>0</v>
      </c>
      <c r="H253" s="236">
        <v>0</v>
      </c>
      <c r="I253" s="237">
        <f>E253*H253</f>
        <v>0</v>
      </c>
      <c r="J253" s="236">
        <v>-8.0000000000000002E-3</v>
      </c>
      <c r="K253" s="237">
        <f>E253*J253</f>
        <v>-0.13910400000000001</v>
      </c>
      <c r="O253" s="229">
        <v>2</v>
      </c>
      <c r="AA253" s="205">
        <v>1</v>
      </c>
      <c r="AB253" s="205">
        <v>7</v>
      </c>
      <c r="AC253" s="205">
        <v>7</v>
      </c>
      <c r="AZ253" s="205">
        <v>2</v>
      </c>
      <c r="BA253" s="205">
        <f>IF(AZ253=1,G253,0)</f>
        <v>0</v>
      </c>
      <c r="BB253" s="205">
        <f>IF(AZ253=2,G253,0)</f>
        <v>0</v>
      </c>
      <c r="BC253" s="205">
        <f>IF(AZ253=3,G253,0)</f>
        <v>0</v>
      </c>
      <c r="BD253" s="205">
        <f>IF(AZ253=4,G253,0)</f>
        <v>0</v>
      </c>
      <c r="BE253" s="205">
        <f>IF(AZ253=5,G253,0)</f>
        <v>0</v>
      </c>
      <c r="CA253" s="229">
        <v>1</v>
      </c>
      <c r="CB253" s="229">
        <v>7</v>
      </c>
    </row>
    <row r="254" spans="1:80" x14ac:dyDescent="0.2">
      <c r="A254" s="230">
        <v>97</v>
      </c>
      <c r="B254" s="231" t="s">
        <v>461</v>
      </c>
      <c r="C254" s="232" t="s">
        <v>462</v>
      </c>
      <c r="D254" s="233" t="s">
        <v>128</v>
      </c>
      <c r="E254" s="234">
        <v>17.388000000000002</v>
      </c>
      <c r="F254" s="234"/>
      <c r="G254" s="235">
        <f>E254*F254</f>
        <v>0</v>
      </c>
      <c r="H254" s="236">
        <v>2.7999999999999998E-4</v>
      </c>
      <c r="I254" s="237">
        <f>E254*H254</f>
        <v>4.8686400000000005E-3</v>
      </c>
      <c r="J254" s="236">
        <v>0</v>
      </c>
      <c r="K254" s="237">
        <f>E254*J254</f>
        <v>0</v>
      </c>
      <c r="O254" s="229">
        <v>2</v>
      </c>
      <c r="AA254" s="205">
        <v>1</v>
      </c>
      <c r="AB254" s="205">
        <v>7</v>
      </c>
      <c r="AC254" s="205">
        <v>7</v>
      </c>
      <c r="AZ254" s="205">
        <v>2</v>
      </c>
      <c r="BA254" s="205">
        <f>IF(AZ254=1,G254,0)</f>
        <v>0</v>
      </c>
      <c r="BB254" s="205">
        <f>IF(AZ254=2,G254,0)</f>
        <v>0</v>
      </c>
      <c r="BC254" s="205">
        <f>IF(AZ254=3,G254,0)</f>
        <v>0</v>
      </c>
      <c r="BD254" s="205">
        <f>IF(AZ254=4,G254,0)</f>
        <v>0</v>
      </c>
      <c r="BE254" s="205">
        <f>IF(AZ254=5,G254,0)</f>
        <v>0</v>
      </c>
      <c r="CA254" s="229">
        <v>1</v>
      </c>
      <c r="CB254" s="229">
        <v>7</v>
      </c>
    </row>
    <row r="255" spans="1:80" x14ac:dyDescent="0.2">
      <c r="A255" s="230">
        <v>98</v>
      </c>
      <c r="B255" s="231" t="s">
        <v>463</v>
      </c>
      <c r="C255" s="232" t="s">
        <v>464</v>
      </c>
      <c r="D255" s="233" t="s">
        <v>128</v>
      </c>
      <c r="E255" s="234">
        <v>17.388000000000002</v>
      </c>
      <c r="F255" s="234"/>
      <c r="G255" s="235">
        <f>E255*F255</f>
        <v>0</v>
      </c>
      <c r="H255" s="236">
        <v>1.1199999999999999E-3</v>
      </c>
      <c r="I255" s="237">
        <f>E255*H255</f>
        <v>1.9474560000000002E-2</v>
      </c>
      <c r="J255" s="236">
        <v>0</v>
      </c>
      <c r="K255" s="237">
        <f>E255*J255</f>
        <v>0</v>
      </c>
      <c r="O255" s="229">
        <v>2</v>
      </c>
      <c r="AA255" s="205">
        <v>1</v>
      </c>
      <c r="AB255" s="205">
        <v>7</v>
      </c>
      <c r="AC255" s="205">
        <v>7</v>
      </c>
      <c r="AZ255" s="205">
        <v>2</v>
      </c>
      <c r="BA255" s="205">
        <f>IF(AZ255=1,G255,0)</f>
        <v>0</v>
      </c>
      <c r="BB255" s="205">
        <f>IF(AZ255=2,G255,0)</f>
        <v>0</v>
      </c>
      <c r="BC255" s="205">
        <f>IF(AZ255=3,G255,0)</f>
        <v>0</v>
      </c>
      <c r="BD255" s="205">
        <f>IF(AZ255=4,G255,0)</f>
        <v>0</v>
      </c>
      <c r="BE255" s="205">
        <f>IF(AZ255=5,G255,0)</f>
        <v>0</v>
      </c>
      <c r="CA255" s="229">
        <v>1</v>
      </c>
      <c r="CB255" s="229">
        <v>7</v>
      </c>
    </row>
    <row r="256" spans="1:80" ht="22.5" x14ac:dyDescent="0.2">
      <c r="A256" s="230">
        <v>99</v>
      </c>
      <c r="B256" s="231" t="s">
        <v>465</v>
      </c>
      <c r="C256" s="232" t="s">
        <v>466</v>
      </c>
      <c r="D256" s="233" t="s">
        <v>128</v>
      </c>
      <c r="E256" s="234">
        <v>19.996200000000002</v>
      </c>
      <c r="F256" s="234"/>
      <c r="G256" s="235">
        <f>E256*F256</f>
        <v>0</v>
      </c>
      <c r="H256" s="236">
        <v>5.4999999999999997E-3</v>
      </c>
      <c r="I256" s="237">
        <f>E256*H256</f>
        <v>0.1099791</v>
      </c>
      <c r="J256" s="236"/>
      <c r="K256" s="237">
        <f>E256*J256</f>
        <v>0</v>
      </c>
      <c r="O256" s="229">
        <v>2</v>
      </c>
      <c r="AA256" s="205">
        <v>3</v>
      </c>
      <c r="AB256" s="205">
        <v>7</v>
      </c>
      <c r="AC256" s="205">
        <v>61191688</v>
      </c>
      <c r="AZ256" s="205">
        <v>2</v>
      </c>
      <c r="BA256" s="205">
        <f>IF(AZ256=1,G256,0)</f>
        <v>0</v>
      </c>
      <c r="BB256" s="205">
        <f>IF(AZ256=2,G256,0)</f>
        <v>0</v>
      </c>
      <c r="BC256" s="205">
        <f>IF(AZ256=3,G256,0)</f>
        <v>0</v>
      </c>
      <c r="BD256" s="205">
        <f>IF(AZ256=4,G256,0)</f>
        <v>0</v>
      </c>
      <c r="BE256" s="205">
        <f>IF(AZ256=5,G256,0)</f>
        <v>0</v>
      </c>
      <c r="CA256" s="229">
        <v>3</v>
      </c>
      <c r="CB256" s="229">
        <v>7</v>
      </c>
    </row>
    <row r="257" spans="1:80" x14ac:dyDescent="0.2">
      <c r="A257" s="238"/>
      <c r="B257" s="242"/>
      <c r="C257" s="334" t="s">
        <v>467</v>
      </c>
      <c r="D257" s="335"/>
      <c r="E257" s="243">
        <v>19.996200000000002</v>
      </c>
      <c r="F257" s="244"/>
      <c r="G257" s="245"/>
      <c r="H257" s="246"/>
      <c r="I257" s="240"/>
      <c r="J257" s="247"/>
      <c r="K257" s="240"/>
      <c r="M257" s="241" t="s">
        <v>467</v>
      </c>
      <c r="O257" s="229"/>
    </row>
    <row r="258" spans="1:80" x14ac:dyDescent="0.2">
      <c r="A258" s="230">
        <v>100</v>
      </c>
      <c r="B258" s="231" t="s">
        <v>468</v>
      </c>
      <c r="C258" s="232" t="s">
        <v>469</v>
      </c>
      <c r="D258" s="233" t="s">
        <v>13</v>
      </c>
      <c r="E258" s="234">
        <v>1.73</v>
      </c>
      <c r="F258" s="234"/>
      <c r="G258" s="235">
        <f>E258*F258</f>
        <v>0</v>
      </c>
      <c r="H258" s="236">
        <v>0</v>
      </c>
      <c r="I258" s="237">
        <f>E258*H258</f>
        <v>0</v>
      </c>
      <c r="J258" s="236"/>
      <c r="K258" s="237">
        <f>E258*J258</f>
        <v>0</v>
      </c>
      <c r="O258" s="229">
        <v>2</v>
      </c>
      <c r="AA258" s="205">
        <v>7</v>
      </c>
      <c r="AB258" s="205">
        <v>1002</v>
      </c>
      <c r="AC258" s="205">
        <v>5</v>
      </c>
      <c r="AZ258" s="205">
        <v>2</v>
      </c>
      <c r="BA258" s="205">
        <f>IF(AZ258=1,G258,0)</f>
        <v>0</v>
      </c>
      <c r="BB258" s="205">
        <f>IF(AZ258=2,G258,0)</f>
        <v>0</v>
      </c>
      <c r="BC258" s="205">
        <f>IF(AZ258=3,G258,0)</f>
        <v>0</v>
      </c>
      <c r="BD258" s="205">
        <f>IF(AZ258=4,G258,0)</f>
        <v>0</v>
      </c>
      <c r="BE258" s="205">
        <f>IF(AZ258=5,G258,0)</f>
        <v>0</v>
      </c>
      <c r="CA258" s="229">
        <v>7</v>
      </c>
      <c r="CB258" s="229">
        <v>1002</v>
      </c>
    </row>
    <row r="259" spans="1:80" x14ac:dyDescent="0.2">
      <c r="A259" s="248"/>
      <c r="B259" s="249" t="s">
        <v>98</v>
      </c>
      <c r="C259" s="250" t="s">
        <v>455</v>
      </c>
      <c r="D259" s="251"/>
      <c r="E259" s="252"/>
      <c r="F259" s="253"/>
      <c r="G259" s="254">
        <f>SUM(G250:G258)</f>
        <v>0</v>
      </c>
      <c r="H259" s="255"/>
      <c r="I259" s="256">
        <f>SUM(I250:I258)</f>
        <v>0.13432230000000001</v>
      </c>
      <c r="J259" s="255"/>
      <c r="K259" s="256">
        <f>SUM(K250:K258)</f>
        <v>-0.33002424000000002</v>
      </c>
      <c r="O259" s="229">
        <v>4</v>
      </c>
      <c r="BA259" s="257">
        <f>SUM(BA250:BA258)</f>
        <v>0</v>
      </c>
      <c r="BB259" s="257">
        <f>SUM(BB250:BB258)</f>
        <v>0</v>
      </c>
      <c r="BC259" s="257">
        <f>SUM(BC250:BC258)</f>
        <v>0</v>
      </c>
      <c r="BD259" s="257">
        <f>SUM(BD250:BD258)</f>
        <v>0</v>
      </c>
      <c r="BE259" s="257">
        <f>SUM(BE250:BE258)</f>
        <v>0</v>
      </c>
    </row>
    <row r="260" spans="1:80" x14ac:dyDescent="0.2">
      <c r="A260" s="219" t="s">
        <v>96</v>
      </c>
      <c r="B260" s="220" t="s">
        <v>470</v>
      </c>
      <c r="C260" s="221" t="s">
        <v>471</v>
      </c>
      <c r="D260" s="222"/>
      <c r="E260" s="223"/>
      <c r="F260" s="223"/>
      <c r="G260" s="224"/>
      <c r="H260" s="225"/>
      <c r="I260" s="226"/>
      <c r="J260" s="227"/>
      <c r="K260" s="228"/>
      <c r="O260" s="229">
        <v>1</v>
      </c>
    </row>
    <row r="261" spans="1:80" x14ac:dyDescent="0.2">
      <c r="A261" s="230">
        <v>101</v>
      </c>
      <c r="B261" s="231" t="s">
        <v>473</v>
      </c>
      <c r="C261" s="232" t="s">
        <v>474</v>
      </c>
      <c r="D261" s="233" t="s">
        <v>97</v>
      </c>
      <c r="E261" s="234">
        <v>6</v>
      </c>
      <c r="F261" s="234"/>
      <c r="G261" s="235">
        <f>E261*F261</f>
        <v>0</v>
      </c>
      <c r="H261" s="236">
        <v>0</v>
      </c>
      <c r="I261" s="237">
        <f>E261*H261</f>
        <v>0</v>
      </c>
      <c r="J261" s="236"/>
      <c r="K261" s="237">
        <f>E261*J261</f>
        <v>0</v>
      </c>
      <c r="O261" s="229">
        <v>2</v>
      </c>
      <c r="AA261" s="205">
        <v>12</v>
      </c>
      <c r="AB261" s="205">
        <v>0</v>
      </c>
      <c r="AC261" s="205">
        <v>107</v>
      </c>
      <c r="AZ261" s="205">
        <v>2</v>
      </c>
      <c r="BA261" s="205">
        <f>IF(AZ261=1,G261,0)</f>
        <v>0</v>
      </c>
      <c r="BB261" s="205">
        <f>IF(AZ261=2,G261,0)</f>
        <v>0</v>
      </c>
      <c r="BC261" s="205">
        <f>IF(AZ261=3,G261,0)</f>
        <v>0</v>
      </c>
      <c r="BD261" s="205">
        <f>IF(AZ261=4,G261,0)</f>
        <v>0</v>
      </c>
      <c r="BE261" s="205">
        <f>IF(AZ261=5,G261,0)</f>
        <v>0</v>
      </c>
      <c r="CA261" s="229">
        <v>12</v>
      </c>
      <c r="CB261" s="229">
        <v>0</v>
      </c>
    </row>
    <row r="262" spans="1:80" x14ac:dyDescent="0.2">
      <c r="A262" s="238"/>
      <c r="B262" s="239"/>
      <c r="C262" s="331" t="s">
        <v>475</v>
      </c>
      <c r="D262" s="332"/>
      <c r="E262" s="332"/>
      <c r="F262" s="332"/>
      <c r="G262" s="333"/>
      <c r="I262" s="240"/>
      <c r="K262" s="240"/>
      <c r="L262" s="241" t="s">
        <v>475</v>
      </c>
      <c r="O262" s="229">
        <v>3</v>
      </c>
    </row>
    <row r="263" spans="1:80" x14ac:dyDescent="0.2">
      <c r="A263" s="230">
        <v>102</v>
      </c>
      <c r="B263" s="231" t="s">
        <v>476</v>
      </c>
      <c r="C263" s="232" t="s">
        <v>477</v>
      </c>
      <c r="D263" s="233" t="s">
        <v>97</v>
      </c>
      <c r="E263" s="234">
        <v>1</v>
      </c>
      <c r="F263" s="234"/>
      <c r="G263" s="235">
        <f>E263*F263</f>
        <v>0</v>
      </c>
      <c r="H263" s="236">
        <v>0</v>
      </c>
      <c r="I263" s="237">
        <f>E263*H263</f>
        <v>0</v>
      </c>
      <c r="J263" s="236"/>
      <c r="K263" s="237">
        <f>E263*J263</f>
        <v>0</v>
      </c>
      <c r="O263" s="229">
        <v>2</v>
      </c>
      <c r="AA263" s="205">
        <v>12</v>
      </c>
      <c r="AB263" s="205">
        <v>0</v>
      </c>
      <c r="AC263" s="205">
        <v>108</v>
      </c>
      <c r="AZ263" s="205">
        <v>2</v>
      </c>
      <c r="BA263" s="205">
        <f>IF(AZ263=1,G263,0)</f>
        <v>0</v>
      </c>
      <c r="BB263" s="205">
        <f>IF(AZ263=2,G263,0)</f>
        <v>0</v>
      </c>
      <c r="BC263" s="205">
        <f>IF(AZ263=3,G263,0)</f>
        <v>0</v>
      </c>
      <c r="BD263" s="205">
        <f>IF(AZ263=4,G263,0)</f>
        <v>0</v>
      </c>
      <c r="BE263" s="205">
        <f>IF(AZ263=5,G263,0)</f>
        <v>0</v>
      </c>
      <c r="CA263" s="229">
        <v>12</v>
      </c>
      <c r="CB263" s="229">
        <v>0</v>
      </c>
    </row>
    <row r="264" spans="1:80" ht="22.5" x14ac:dyDescent="0.2">
      <c r="A264" s="238"/>
      <c r="B264" s="239"/>
      <c r="C264" s="331" t="s">
        <v>478</v>
      </c>
      <c r="D264" s="332"/>
      <c r="E264" s="332"/>
      <c r="F264" s="332"/>
      <c r="G264" s="333"/>
      <c r="I264" s="240"/>
      <c r="K264" s="240"/>
      <c r="L264" s="241" t="s">
        <v>478</v>
      </c>
      <c r="O264" s="229">
        <v>3</v>
      </c>
    </row>
    <row r="265" spans="1:80" x14ac:dyDescent="0.2">
      <c r="A265" s="230">
        <v>103</v>
      </c>
      <c r="B265" s="231" t="s">
        <v>479</v>
      </c>
      <c r="C265" s="232" t="s">
        <v>480</v>
      </c>
      <c r="D265" s="233" t="s">
        <v>219</v>
      </c>
      <c r="E265" s="234">
        <v>1</v>
      </c>
      <c r="F265" s="234"/>
      <c r="G265" s="235">
        <f>E265*F265</f>
        <v>0</v>
      </c>
      <c r="H265" s="236">
        <v>0</v>
      </c>
      <c r="I265" s="237">
        <f>E265*H265</f>
        <v>0</v>
      </c>
      <c r="J265" s="236"/>
      <c r="K265" s="237">
        <f>E265*J265</f>
        <v>0</v>
      </c>
      <c r="O265" s="229">
        <v>2</v>
      </c>
      <c r="AA265" s="205">
        <v>12</v>
      </c>
      <c r="AB265" s="205">
        <v>0</v>
      </c>
      <c r="AC265" s="205">
        <v>109</v>
      </c>
      <c r="AZ265" s="205">
        <v>2</v>
      </c>
      <c r="BA265" s="205">
        <f>IF(AZ265=1,G265,0)</f>
        <v>0</v>
      </c>
      <c r="BB265" s="205">
        <f>IF(AZ265=2,G265,0)</f>
        <v>0</v>
      </c>
      <c r="BC265" s="205">
        <f>IF(AZ265=3,G265,0)</f>
        <v>0</v>
      </c>
      <c r="BD265" s="205">
        <f>IF(AZ265=4,G265,0)</f>
        <v>0</v>
      </c>
      <c r="BE265" s="205">
        <f>IF(AZ265=5,G265,0)</f>
        <v>0</v>
      </c>
      <c r="CA265" s="229">
        <v>12</v>
      </c>
      <c r="CB265" s="229">
        <v>0</v>
      </c>
    </row>
    <row r="266" spans="1:80" ht="45" x14ac:dyDescent="0.2">
      <c r="A266" s="238"/>
      <c r="B266" s="239"/>
      <c r="C266" s="331" t="s">
        <v>481</v>
      </c>
      <c r="D266" s="332"/>
      <c r="E266" s="332"/>
      <c r="F266" s="332"/>
      <c r="G266" s="333"/>
      <c r="I266" s="240"/>
      <c r="K266" s="240"/>
      <c r="L266" s="241" t="s">
        <v>481</v>
      </c>
      <c r="O266" s="229">
        <v>3</v>
      </c>
    </row>
    <row r="267" spans="1:80" ht="22.5" x14ac:dyDescent="0.2">
      <c r="A267" s="230">
        <v>104</v>
      </c>
      <c r="B267" s="231" t="s">
        <v>482</v>
      </c>
      <c r="C267" s="232" t="s">
        <v>483</v>
      </c>
      <c r="D267" s="233" t="s">
        <v>219</v>
      </c>
      <c r="E267" s="234">
        <v>1</v>
      </c>
      <c r="F267" s="234"/>
      <c r="G267" s="235">
        <f>E267*F267</f>
        <v>0</v>
      </c>
      <c r="H267" s="236">
        <v>0</v>
      </c>
      <c r="I267" s="237">
        <f>E267*H267</f>
        <v>0</v>
      </c>
      <c r="J267" s="236"/>
      <c r="K267" s="237">
        <f>E267*J267</f>
        <v>0</v>
      </c>
      <c r="O267" s="229">
        <v>2</v>
      </c>
      <c r="AA267" s="205">
        <v>12</v>
      </c>
      <c r="AB267" s="205">
        <v>0</v>
      </c>
      <c r="AC267" s="205">
        <v>111</v>
      </c>
      <c r="AZ267" s="205">
        <v>2</v>
      </c>
      <c r="BA267" s="205">
        <f>IF(AZ267=1,G267,0)</f>
        <v>0</v>
      </c>
      <c r="BB267" s="205">
        <f>IF(AZ267=2,G267,0)</f>
        <v>0</v>
      </c>
      <c r="BC267" s="205">
        <f>IF(AZ267=3,G267,0)</f>
        <v>0</v>
      </c>
      <c r="BD267" s="205">
        <f>IF(AZ267=4,G267,0)</f>
        <v>0</v>
      </c>
      <c r="BE267" s="205">
        <f>IF(AZ267=5,G267,0)</f>
        <v>0</v>
      </c>
      <c r="CA267" s="229">
        <v>12</v>
      </c>
      <c r="CB267" s="229">
        <v>0</v>
      </c>
    </row>
    <row r="268" spans="1:80" ht="22.5" x14ac:dyDescent="0.2">
      <c r="A268" s="238"/>
      <c r="B268" s="239"/>
      <c r="C268" s="331" t="s">
        <v>484</v>
      </c>
      <c r="D268" s="332"/>
      <c r="E268" s="332"/>
      <c r="F268" s="332"/>
      <c r="G268" s="333"/>
      <c r="I268" s="240"/>
      <c r="K268" s="240"/>
      <c r="L268" s="241" t="s">
        <v>484</v>
      </c>
      <c r="O268" s="229">
        <v>3</v>
      </c>
    </row>
    <row r="269" spans="1:80" x14ac:dyDescent="0.2">
      <c r="A269" s="230">
        <v>105</v>
      </c>
      <c r="B269" s="231" t="s">
        <v>485</v>
      </c>
      <c r="C269" s="232" t="s">
        <v>486</v>
      </c>
      <c r="D269" s="233" t="s">
        <v>97</v>
      </c>
      <c r="E269" s="234">
        <v>1</v>
      </c>
      <c r="F269" s="234"/>
      <c r="G269" s="235">
        <f>E269*F269</f>
        <v>0</v>
      </c>
      <c r="H269" s="236">
        <v>0</v>
      </c>
      <c r="I269" s="237">
        <f>E269*H269</f>
        <v>0</v>
      </c>
      <c r="J269" s="236"/>
      <c r="K269" s="237">
        <f>E269*J269</f>
        <v>0</v>
      </c>
      <c r="O269" s="229">
        <v>2</v>
      </c>
      <c r="AA269" s="205">
        <v>12</v>
      </c>
      <c r="AB269" s="205">
        <v>0</v>
      </c>
      <c r="AC269" s="205">
        <v>114</v>
      </c>
      <c r="AZ269" s="205">
        <v>2</v>
      </c>
      <c r="BA269" s="205">
        <f>IF(AZ269=1,G269,0)</f>
        <v>0</v>
      </c>
      <c r="BB269" s="205">
        <f>IF(AZ269=2,G269,0)</f>
        <v>0</v>
      </c>
      <c r="BC269" s="205">
        <f>IF(AZ269=3,G269,0)</f>
        <v>0</v>
      </c>
      <c r="BD269" s="205">
        <f>IF(AZ269=4,G269,0)</f>
        <v>0</v>
      </c>
      <c r="BE269" s="205">
        <f>IF(AZ269=5,G269,0)</f>
        <v>0</v>
      </c>
      <c r="CA269" s="229">
        <v>12</v>
      </c>
      <c r="CB269" s="229">
        <v>0</v>
      </c>
    </row>
    <row r="270" spans="1:80" ht="22.5" x14ac:dyDescent="0.2">
      <c r="A270" s="238"/>
      <c r="B270" s="239"/>
      <c r="C270" s="331" t="s">
        <v>487</v>
      </c>
      <c r="D270" s="332"/>
      <c r="E270" s="332"/>
      <c r="F270" s="332"/>
      <c r="G270" s="333"/>
      <c r="I270" s="240"/>
      <c r="K270" s="240"/>
      <c r="L270" s="241" t="s">
        <v>487</v>
      </c>
      <c r="O270" s="229">
        <v>3</v>
      </c>
    </row>
    <row r="271" spans="1:80" ht="22.5" x14ac:dyDescent="0.2">
      <c r="A271" s="230">
        <v>106</v>
      </c>
      <c r="B271" s="231" t="s">
        <v>488</v>
      </c>
      <c r="C271" s="232" t="s">
        <v>489</v>
      </c>
      <c r="D271" s="233" t="s">
        <v>97</v>
      </c>
      <c r="E271" s="234">
        <v>1</v>
      </c>
      <c r="F271" s="234"/>
      <c r="G271" s="235">
        <f>E271*F271</f>
        <v>0</v>
      </c>
      <c r="H271" s="236">
        <v>0</v>
      </c>
      <c r="I271" s="237">
        <f>E271*H271</f>
        <v>0</v>
      </c>
      <c r="J271" s="236"/>
      <c r="K271" s="237">
        <f>E271*J271</f>
        <v>0</v>
      </c>
      <c r="O271" s="229">
        <v>2</v>
      </c>
      <c r="AA271" s="205">
        <v>12</v>
      </c>
      <c r="AB271" s="205">
        <v>0</v>
      </c>
      <c r="AC271" s="205">
        <v>115</v>
      </c>
      <c r="AZ271" s="205">
        <v>2</v>
      </c>
      <c r="BA271" s="205">
        <f>IF(AZ271=1,G271,0)</f>
        <v>0</v>
      </c>
      <c r="BB271" s="205">
        <f>IF(AZ271=2,G271,0)</f>
        <v>0</v>
      </c>
      <c r="BC271" s="205">
        <f>IF(AZ271=3,G271,0)</f>
        <v>0</v>
      </c>
      <c r="BD271" s="205">
        <f>IF(AZ271=4,G271,0)</f>
        <v>0</v>
      </c>
      <c r="BE271" s="205">
        <f>IF(AZ271=5,G271,0)</f>
        <v>0</v>
      </c>
      <c r="CA271" s="229">
        <v>12</v>
      </c>
      <c r="CB271" s="229">
        <v>0</v>
      </c>
    </row>
    <row r="272" spans="1:80" ht="24.95" customHeight="1" x14ac:dyDescent="0.2">
      <c r="A272" s="238"/>
      <c r="B272" s="239"/>
      <c r="C272" s="331" t="s">
        <v>490</v>
      </c>
      <c r="D272" s="332"/>
      <c r="E272" s="332"/>
      <c r="F272" s="332"/>
      <c r="G272" s="333"/>
      <c r="I272" s="240"/>
      <c r="K272" s="240"/>
      <c r="L272" s="241" t="s">
        <v>490</v>
      </c>
      <c r="O272" s="229">
        <v>3</v>
      </c>
    </row>
    <row r="273" spans="1:80" ht="22.5" x14ac:dyDescent="0.2">
      <c r="A273" s="230">
        <v>107</v>
      </c>
      <c r="B273" s="231" t="s">
        <v>491</v>
      </c>
      <c r="C273" s="232" t="s">
        <v>492</v>
      </c>
      <c r="D273" s="233" t="s">
        <v>97</v>
      </c>
      <c r="E273" s="234">
        <v>3</v>
      </c>
      <c r="F273" s="234"/>
      <c r="G273" s="235">
        <f>E273*F273</f>
        <v>0</v>
      </c>
      <c r="H273" s="236">
        <v>0</v>
      </c>
      <c r="I273" s="237">
        <f>E273*H273</f>
        <v>0</v>
      </c>
      <c r="J273" s="236"/>
      <c r="K273" s="237">
        <f>E273*J273</f>
        <v>0</v>
      </c>
      <c r="O273" s="229">
        <v>2</v>
      </c>
      <c r="AA273" s="205">
        <v>12</v>
      </c>
      <c r="AB273" s="205">
        <v>0</v>
      </c>
      <c r="AC273" s="205">
        <v>116</v>
      </c>
      <c r="AZ273" s="205">
        <v>2</v>
      </c>
      <c r="BA273" s="205">
        <f>IF(AZ273=1,G273,0)</f>
        <v>0</v>
      </c>
      <c r="BB273" s="205">
        <f>IF(AZ273=2,G273,0)</f>
        <v>0</v>
      </c>
      <c r="BC273" s="205">
        <f>IF(AZ273=3,G273,0)</f>
        <v>0</v>
      </c>
      <c r="BD273" s="205">
        <f>IF(AZ273=4,G273,0)</f>
        <v>0</v>
      </c>
      <c r="BE273" s="205">
        <f>IF(AZ273=5,G273,0)</f>
        <v>0</v>
      </c>
      <c r="CA273" s="229">
        <v>12</v>
      </c>
      <c r="CB273" s="229">
        <v>0</v>
      </c>
    </row>
    <row r="274" spans="1:80" ht="33.75" x14ac:dyDescent="0.2">
      <c r="A274" s="238"/>
      <c r="B274" s="239"/>
      <c r="C274" s="331" t="s">
        <v>493</v>
      </c>
      <c r="D274" s="332"/>
      <c r="E274" s="332"/>
      <c r="F274" s="332"/>
      <c r="G274" s="333"/>
      <c r="I274" s="240"/>
      <c r="K274" s="240"/>
      <c r="L274" s="241" t="s">
        <v>493</v>
      </c>
      <c r="O274" s="229">
        <v>3</v>
      </c>
    </row>
    <row r="275" spans="1:80" ht="22.5" x14ac:dyDescent="0.2">
      <c r="A275" s="230">
        <v>108</v>
      </c>
      <c r="B275" s="231" t="s">
        <v>494</v>
      </c>
      <c r="C275" s="232" t="s">
        <v>495</v>
      </c>
      <c r="D275" s="233" t="s">
        <v>219</v>
      </c>
      <c r="E275" s="234">
        <v>1</v>
      </c>
      <c r="F275" s="234"/>
      <c r="G275" s="235">
        <f>E275*F275</f>
        <v>0</v>
      </c>
      <c r="H275" s="236">
        <v>0</v>
      </c>
      <c r="I275" s="237">
        <f>E275*H275</f>
        <v>0</v>
      </c>
      <c r="J275" s="236"/>
      <c r="K275" s="237">
        <f>E275*J275</f>
        <v>0</v>
      </c>
      <c r="O275" s="229">
        <v>2</v>
      </c>
      <c r="AA275" s="205">
        <v>12</v>
      </c>
      <c r="AB275" s="205">
        <v>0</v>
      </c>
      <c r="AC275" s="205">
        <v>117</v>
      </c>
      <c r="AZ275" s="205">
        <v>2</v>
      </c>
      <c r="BA275" s="205">
        <f>IF(AZ275=1,G275,0)</f>
        <v>0</v>
      </c>
      <c r="BB275" s="205">
        <f>IF(AZ275=2,G275,0)</f>
        <v>0</v>
      </c>
      <c r="BC275" s="205">
        <f>IF(AZ275=3,G275,0)</f>
        <v>0</v>
      </c>
      <c r="BD275" s="205">
        <f>IF(AZ275=4,G275,0)</f>
        <v>0</v>
      </c>
      <c r="BE275" s="205">
        <f>IF(AZ275=5,G275,0)</f>
        <v>0</v>
      </c>
      <c r="CA275" s="229">
        <v>12</v>
      </c>
      <c r="CB275" s="229">
        <v>0</v>
      </c>
    </row>
    <row r="276" spans="1:80" ht="33.75" x14ac:dyDescent="0.2">
      <c r="A276" s="238"/>
      <c r="B276" s="239"/>
      <c r="C276" s="331" t="s">
        <v>496</v>
      </c>
      <c r="D276" s="332"/>
      <c r="E276" s="332"/>
      <c r="F276" s="332"/>
      <c r="G276" s="333"/>
      <c r="I276" s="240"/>
      <c r="K276" s="240"/>
      <c r="L276" s="241" t="s">
        <v>496</v>
      </c>
      <c r="O276" s="229">
        <v>3</v>
      </c>
    </row>
    <row r="277" spans="1:80" x14ac:dyDescent="0.2">
      <c r="A277" s="230">
        <v>109</v>
      </c>
      <c r="B277" s="231" t="s">
        <v>497</v>
      </c>
      <c r="C277" s="232" t="s">
        <v>498</v>
      </c>
      <c r="D277" s="233" t="s">
        <v>219</v>
      </c>
      <c r="E277" s="234">
        <v>3</v>
      </c>
      <c r="F277" s="234"/>
      <c r="G277" s="235">
        <f>E277*F277</f>
        <v>0</v>
      </c>
      <c r="H277" s="236">
        <v>0</v>
      </c>
      <c r="I277" s="237">
        <f>E277*H277</f>
        <v>0</v>
      </c>
      <c r="J277" s="236"/>
      <c r="K277" s="237">
        <f>E277*J277</f>
        <v>0</v>
      </c>
      <c r="O277" s="229">
        <v>2</v>
      </c>
      <c r="AA277" s="205">
        <v>12</v>
      </c>
      <c r="AB277" s="205">
        <v>0</v>
      </c>
      <c r="AC277" s="205">
        <v>118</v>
      </c>
      <c r="AZ277" s="205">
        <v>2</v>
      </c>
      <c r="BA277" s="205">
        <f>IF(AZ277=1,G277,0)</f>
        <v>0</v>
      </c>
      <c r="BB277" s="205">
        <f>IF(AZ277=2,G277,0)</f>
        <v>0</v>
      </c>
      <c r="BC277" s="205">
        <f>IF(AZ277=3,G277,0)</f>
        <v>0</v>
      </c>
      <c r="BD277" s="205">
        <f>IF(AZ277=4,G277,0)</f>
        <v>0</v>
      </c>
      <c r="BE277" s="205">
        <f>IF(AZ277=5,G277,0)</f>
        <v>0</v>
      </c>
      <c r="CA277" s="229">
        <v>12</v>
      </c>
      <c r="CB277" s="229">
        <v>0</v>
      </c>
    </row>
    <row r="278" spans="1:80" ht="22.5" x14ac:dyDescent="0.2">
      <c r="A278" s="238"/>
      <c r="B278" s="239"/>
      <c r="C278" s="331" t="s">
        <v>499</v>
      </c>
      <c r="D278" s="332"/>
      <c r="E278" s="332"/>
      <c r="F278" s="332"/>
      <c r="G278" s="333"/>
      <c r="I278" s="240"/>
      <c r="K278" s="240"/>
      <c r="L278" s="241" t="s">
        <v>499</v>
      </c>
      <c r="O278" s="229">
        <v>3</v>
      </c>
    </row>
    <row r="279" spans="1:80" x14ac:dyDescent="0.2">
      <c r="A279" s="230">
        <v>110</v>
      </c>
      <c r="B279" s="231" t="s">
        <v>500</v>
      </c>
      <c r="C279" s="232" t="s">
        <v>501</v>
      </c>
      <c r="D279" s="233" t="s">
        <v>219</v>
      </c>
      <c r="E279" s="234">
        <v>1</v>
      </c>
      <c r="F279" s="234"/>
      <c r="G279" s="235">
        <f>E279*F279</f>
        <v>0</v>
      </c>
      <c r="H279" s="236">
        <v>0</v>
      </c>
      <c r="I279" s="237">
        <f>E279*H279</f>
        <v>0</v>
      </c>
      <c r="J279" s="236"/>
      <c r="K279" s="237">
        <f>E279*J279</f>
        <v>0</v>
      </c>
      <c r="O279" s="229">
        <v>2</v>
      </c>
      <c r="AA279" s="205">
        <v>12</v>
      </c>
      <c r="AB279" s="205">
        <v>0</v>
      </c>
      <c r="AC279" s="205">
        <v>119</v>
      </c>
      <c r="AZ279" s="205">
        <v>2</v>
      </c>
      <c r="BA279" s="205">
        <f>IF(AZ279=1,G279,0)</f>
        <v>0</v>
      </c>
      <c r="BB279" s="205">
        <f>IF(AZ279=2,G279,0)</f>
        <v>0</v>
      </c>
      <c r="BC279" s="205">
        <f>IF(AZ279=3,G279,0)</f>
        <v>0</v>
      </c>
      <c r="BD279" s="205">
        <f>IF(AZ279=4,G279,0)</f>
        <v>0</v>
      </c>
      <c r="BE279" s="205">
        <f>IF(AZ279=5,G279,0)</f>
        <v>0</v>
      </c>
      <c r="CA279" s="229">
        <v>12</v>
      </c>
      <c r="CB279" s="229">
        <v>0</v>
      </c>
    </row>
    <row r="280" spans="1:80" ht="22.5" x14ac:dyDescent="0.2">
      <c r="A280" s="238"/>
      <c r="B280" s="239"/>
      <c r="C280" s="331" t="s">
        <v>502</v>
      </c>
      <c r="D280" s="332"/>
      <c r="E280" s="332"/>
      <c r="F280" s="332"/>
      <c r="G280" s="333"/>
      <c r="I280" s="240"/>
      <c r="K280" s="240"/>
      <c r="L280" s="241" t="s">
        <v>502</v>
      </c>
      <c r="O280" s="229">
        <v>3</v>
      </c>
    </row>
    <row r="281" spans="1:80" x14ac:dyDescent="0.2">
      <c r="A281" s="230">
        <v>111</v>
      </c>
      <c r="B281" s="231" t="s">
        <v>503</v>
      </c>
      <c r="C281" s="232" t="s">
        <v>504</v>
      </c>
      <c r="D281" s="233" t="s">
        <v>97</v>
      </c>
      <c r="E281" s="234">
        <v>1</v>
      </c>
      <c r="F281" s="234"/>
      <c r="G281" s="235">
        <f>E281*F281</f>
        <v>0</v>
      </c>
      <c r="H281" s="236">
        <v>0</v>
      </c>
      <c r="I281" s="237">
        <f>E281*H281</f>
        <v>0</v>
      </c>
      <c r="J281" s="236"/>
      <c r="K281" s="237">
        <f>E281*J281</f>
        <v>0</v>
      </c>
      <c r="O281" s="229">
        <v>2</v>
      </c>
      <c r="AA281" s="205">
        <v>12</v>
      </c>
      <c r="AB281" s="205">
        <v>0</v>
      </c>
      <c r="AC281" s="205">
        <v>120</v>
      </c>
      <c r="AZ281" s="205">
        <v>2</v>
      </c>
      <c r="BA281" s="205">
        <f>IF(AZ281=1,G281,0)</f>
        <v>0</v>
      </c>
      <c r="BB281" s="205">
        <f>IF(AZ281=2,G281,0)</f>
        <v>0</v>
      </c>
      <c r="BC281" s="205">
        <f>IF(AZ281=3,G281,0)</f>
        <v>0</v>
      </c>
      <c r="BD281" s="205">
        <f>IF(AZ281=4,G281,0)</f>
        <v>0</v>
      </c>
      <c r="BE281" s="205">
        <f>IF(AZ281=5,G281,0)</f>
        <v>0</v>
      </c>
      <c r="CA281" s="229">
        <v>12</v>
      </c>
      <c r="CB281" s="229">
        <v>0</v>
      </c>
    </row>
    <row r="282" spans="1:80" ht="22.5" x14ac:dyDescent="0.2">
      <c r="A282" s="238"/>
      <c r="B282" s="239"/>
      <c r="C282" s="331" t="s">
        <v>505</v>
      </c>
      <c r="D282" s="332"/>
      <c r="E282" s="332"/>
      <c r="F282" s="332"/>
      <c r="G282" s="333"/>
      <c r="I282" s="240"/>
      <c r="K282" s="240"/>
      <c r="L282" s="241" t="s">
        <v>505</v>
      </c>
      <c r="O282" s="229">
        <v>3</v>
      </c>
    </row>
    <row r="283" spans="1:80" ht="22.5" x14ac:dyDescent="0.2">
      <c r="A283" s="230">
        <v>112</v>
      </c>
      <c r="B283" s="231" t="s">
        <v>506</v>
      </c>
      <c r="C283" s="232" t="s">
        <v>507</v>
      </c>
      <c r="D283" s="233" t="s">
        <v>97</v>
      </c>
      <c r="E283" s="234">
        <v>5</v>
      </c>
      <c r="F283" s="234"/>
      <c r="G283" s="235">
        <f>E283*F283</f>
        <v>0</v>
      </c>
      <c r="H283" s="236">
        <v>0</v>
      </c>
      <c r="I283" s="237">
        <f>E283*H283</f>
        <v>0</v>
      </c>
      <c r="J283" s="236"/>
      <c r="K283" s="237">
        <f>E283*J283</f>
        <v>0</v>
      </c>
      <c r="O283" s="229">
        <v>2</v>
      </c>
      <c r="AA283" s="205">
        <v>12</v>
      </c>
      <c r="AB283" s="205">
        <v>0</v>
      </c>
      <c r="AC283" s="205">
        <v>121</v>
      </c>
      <c r="AZ283" s="205">
        <v>2</v>
      </c>
      <c r="BA283" s="205">
        <f>IF(AZ283=1,G283,0)</f>
        <v>0</v>
      </c>
      <c r="BB283" s="205">
        <f>IF(AZ283=2,G283,0)</f>
        <v>0</v>
      </c>
      <c r="BC283" s="205">
        <f>IF(AZ283=3,G283,0)</f>
        <v>0</v>
      </c>
      <c r="BD283" s="205">
        <f>IF(AZ283=4,G283,0)</f>
        <v>0</v>
      </c>
      <c r="BE283" s="205">
        <f>IF(AZ283=5,G283,0)</f>
        <v>0</v>
      </c>
      <c r="CA283" s="229">
        <v>12</v>
      </c>
      <c r="CB283" s="229">
        <v>0</v>
      </c>
    </row>
    <row r="284" spans="1:80" x14ac:dyDescent="0.2">
      <c r="A284" s="230">
        <v>113</v>
      </c>
      <c r="B284" s="231" t="s">
        <v>508</v>
      </c>
      <c r="C284" s="232" t="s">
        <v>509</v>
      </c>
      <c r="D284" s="233" t="s">
        <v>97</v>
      </c>
      <c r="E284" s="234">
        <v>2</v>
      </c>
      <c r="F284" s="234"/>
      <c r="G284" s="235">
        <f>E284*F284</f>
        <v>0</v>
      </c>
      <c r="H284" s="236">
        <v>0</v>
      </c>
      <c r="I284" s="237">
        <f>E284*H284</f>
        <v>0</v>
      </c>
      <c r="J284" s="236"/>
      <c r="K284" s="237">
        <f>E284*J284</f>
        <v>0</v>
      </c>
      <c r="O284" s="229">
        <v>2</v>
      </c>
      <c r="AA284" s="205">
        <v>12</v>
      </c>
      <c r="AB284" s="205">
        <v>0</v>
      </c>
      <c r="AC284" s="205">
        <v>144</v>
      </c>
      <c r="AZ284" s="205">
        <v>2</v>
      </c>
      <c r="BA284" s="205">
        <f>IF(AZ284=1,G284,0)</f>
        <v>0</v>
      </c>
      <c r="BB284" s="205">
        <f>IF(AZ284=2,G284,0)</f>
        <v>0</v>
      </c>
      <c r="BC284" s="205">
        <f>IF(AZ284=3,G284,0)</f>
        <v>0</v>
      </c>
      <c r="BD284" s="205">
        <f>IF(AZ284=4,G284,0)</f>
        <v>0</v>
      </c>
      <c r="BE284" s="205">
        <f>IF(AZ284=5,G284,0)</f>
        <v>0</v>
      </c>
      <c r="CA284" s="229">
        <v>12</v>
      </c>
      <c r="CB284" s="229">
        <v>0</v>
      </c>
    </row>
    <row r="285" spans="1:80" ht="12.75" customHeight="1" x14ac:dyDescent="0.2">
      <c r="A285" s="238"/>
      <c r="B285" s="239"/>
      <c r="C285" s="331" t="s">
        <v>510</v>
      </c>
      <c r="D285" s="332"/>
      <c r="E285" s="332"/>
      <c r="F285" s="332"/>
      <c r="G285" s="333"/>
      <c r="I285" s="240"/>
      <c r="K285" s="240"/>
      <c r="L285" s="241" t="s">
        <v>510</v>
      </c>
      <c r="O285" s="229">
        <v>3</v>
      </c>
    </row>
    <row r="286" spans="1:80" x14ac:dyDescent="0.2">
      <c r="A286" s="230">
        <v>114</v>
      </c>
      <c r="B286" s="231" t="s">
        <v>511</v>
      </c>
      <c r="C286" s="232" t="s">
        <v>512</v>
      </c>
      <c r="D286" s="233" t="s">
        <v>97</v>
      </c>
      <c r="E286" s="234">
        <v>1</v>
      </c>
      <c r="F286" s="234"/>
      <c r="G286" s="235">
        <f>E286*F286</f>
        <v>0</v>
      </c>
      <c r="H286" s="236">
        <v>0</v>
      </c>
      <c r="I286" s="237">
        <f>E286*H286</f>
        <v>0</v>
      </c>
      <c r="J286" s="236"/>
      <c r="K286" s="237">
        <f>E286*J286</f>
        <v>0</v>
      </c>
      <c r="O286" s="229">
        <v>2</v>
      </c>
      <c r="AA286" s="205">
        <v>12</v>
      </c>
      <c r="AB286" s="205">
        <v>0</v>
      </c>
      <c r="AC286" s="205">
        <v>145</v>
      </c>
      <c r="AZ286" s="205">
        <v>2</v>
      </c>
      <c r="BA286" s="205">
        <f>IF(AZ286=1,G286,0)</f>
        <v>0</v>
      </c>
      <c r="BB286" s="205">
        <f>IF(AZ286=2,G286,0)</f>
        <v>0</v>
      </c>
      <c r="BC286" s="205">
        <f>IF(AZ286=3,G286,0)</f>
        <v>0</v>
      </c>
      <c r="BD286" s="205">
        <f>IF(AZ286=4,G286,0)</f>
        <v>0</v>
      </c>
      <c r="BE286" s="205">
        <f>IF(AZ286=5,G286,0)</f>
        <v>0</v>
      </c>
      <c r="CA286" s="229">
        <v>12</v>
      </c>
      <c r="CB286" s="229">
        <v>0</v>
      </c>
    </row>
    <row r="287" spans="1:80" ht="56.25" x14ac:dyDescent="0.2">
      <c r="A287" s="238"/>
      <c r="B287" s="239"/>
      <c r="C287" s="331" t="s">
        <v>513</v>
      </c>
      <c r="D287" s="332"/>
      <c r="E287" s="332"/>
      <c r="F287" s="332"/>
      <c r="G287" s="333"/>
      <c r="I287" s="240"/>
      <c r="K287" s="240"/>
      <c r="L287" s="241" t="s">
        <v>513</v>
      </c>
      <c r="O287" s="229">
        <v>3</v>
      </c>
    </row>
    <row r="288" spans="1:80" x14ac:dyDescent="0.2">
      <c r="A288" s="230">
        <v>115</v>
      </c>
      <c r="B288" s="231" t="s">
        <v>514</v>
      </c>
      <c r="C288" s="232" t="s">
        <v>515</v>
      </c>
      <c r="D288" s="233" t="s">
        <v>13</v>
      </c>
      <c r="E288" s="234">
        <v>2.1800000000000002</v>
      </c>
      <c r="F288" s="234"/>
      <c r="G288" s="235">
        <f>E288*F288</f>
        <v>0</v>
      </c>
      <c r="H288" s="236">
        <v>0</v>
      </c>
      <c r="I288" s="237">
        <f>E288*H288</f>
        <v>0</v>
      </c>
      <c r="J288" s="236"/>
      <c r="K288" s="237">
        <f>E288*J288</f>
        <v>0</v>
      </c>
      <c r="O288" s="229">
        <v>2</v>
      </c>
      <c r="AA288" s="205">
        <v>7</v>
      </c>
      <c r="AB288" s="205">
        <v>1002</v>
      </c>
      <c r="AC288" s="205">
        <v>5</v>
      </c>
      <c r="AZ288" s="205">
        <v>2</v>
      </c>
      <c r="BA288" s="205">
        <f>IF(AZ288=1,G288,0)</f>
        <v>0</v>
      </c>
      <c r="BB288" s="205">
        <f>IF(AZ288=2,G288,0)</f>
        <v>0</v>
      </c>
      <c r="BC288" s="205">
        <f>IF(AZ288=3,G288,0)</f>
        <v>0</v>
      </c>
      <c r="BD288" s="205">
        <f>IF(AZ288=4,G288,0)</f>
        <v>0</v>
      </c>
      <c r="BE288" s="205">
        <f>IF(AZ288=5,G288,0)</f>
        <v>0</v>
      </c>
      <c r="CA288" s="229">
        <v>7</v>
      </c>
      <c r="CB288" s="229">
        <v>1002</v>
      </c>
    </row>
    <row r="289" spans="1:80" x14ac:dyDescent="0.2">
      <c r="A289" s="248"/>
      <c r="B289" s="249" t="s">
        <v>98</v>
      </c>
      <c r="C289" s="250" t="s">
        <v>472</v>
      </c>
      <c r="D289" s="251"/>
      <c r="E289" s="252"/>
      <c r="F289" s="253"/>
      <c r="G289" s="254">
        <f>SUM(G260:G288)</f>
        <v>0</v>
      </c>
      <c r="H289" s="255"/>
      <c r="I289" s="256">
        <f>SUM(I260:I288)</f>
        <v>0</v>
      </c>
      <c r="J289" s="255"/>
      <c r="K289" s="256">
        <f>SUM(K260:K288)</f>
        <v>0</v>
      </c>
      <c r="O289" s="229">
        <v>4</v>
      </c>
      <c r="BA289" s="257">
        <f>SUM(BA260:BA288)</f>
        <v>0</v>
      </c>
      <c r="BB289" s="257">
        <f>SUM(BB260:BB288)</f>
        <v>0</v>
      </c>
      <c r="BC289" s="257">
        <f>SUM(BC260:BC288)</f>
        <v>0</v>
      </c>
      <c r="BD289" s="257">
        <f>SUM(BD260:BD288)</f>
        <v>0</v>
      </c>
      <c r="BE289" s="257">
        <f>SUM(BE260:BE288)</f>
        <v>0</v>
      </c>
    </row>
    <row r="290" spans="1:80" x14ac:dyDescent="0.2">
      <c r="A290" s="219" t="s">
        <v>96</v>
      </c>
      <c r="B290" s="220" t="s">
        <v>516</v>
      </c>
      <c r="C290" s="221" t="s">
        <v>517</v>
      </c>
      <c r="D290" s="222"/>
      <c r="E290" s="223"/>
      <c r="F290" s="223"/>
      <c r="G290" s="224"/>
      <c r="H290" s="225"/>
      <c r="I290" s="226"/>
      <c r="J290" s="227"/>
      <c r="K290" s="228"/>
      <c r="O290" s="229">
        <v>1</v>
      </c>
    </row>
    <row r="291" spans="1:80" x14ac:dyDescent="0.2">
      <c r="A291" s="230">
        <v>116</v>
      </c>
      <c r="B291" s="231" t="s">
        <v>519</v>
      </c>
      <c r="C291" s="232" t="s">
        <v>520</v>
      </c>
      <c r="D291" s="233" t="s">
        <v>124</v>
      </c>
      <c r="E291" s="234">
        <v>107.8</v>
      </c>
      <c r="F291" s="234"/>
      <c r="G291" s="235">
        <f>E291*F291</f>
        <v>0</v>
      </c>
      <c r="H291" s="236">
        <v>0</v>
      </c>
      <c r="I291" s="237">
        <f>E291*H291</f>
        <v>0</v>
      </c>
      <c r="J291" s="236">
        <v>0</v>
      </c>
      <c r="K291" s="237">
        <f>E291*J291</f>
        <v>0</v>
      </c>
      <c r="O291" s="229">
        <v>2</v>
      </c>
      <c r="AA291" s="205">
        <v>1</v>
      </c>
      <c r="AB291" s="205">
        <v>9</v>
      </c>
      <c r="AC291" s="205">
        <v>9</v>
      </c>
      <c r="AZ291" s="205">
        <v>4</v>
      </c>
      <c r="BA291" s="205">
        <f>IF(AZ291=1,G291,0)</f>
        <v>0</v>
      </c>
      <c r="BB291" s="205">
        <f>IF(AZ291=2,G291,0)</f>
        <v>0</v>
      </c>
      <c r="BC291" s="205">
        <f>IF(AZ291=3,G291,0)</f>
        <v>0</v>
      </c>
      <c r="BD291" s="205">
        <f>IF(AZ291=4,G291,0)</f>
        <v>0</v>
      </c>
      <c r="BE291" s="205">
        <f>IF(AZ291=5,G291,0)</f>
        <v>0</v>
      </c>
      <c r="CA291" s="229">
        <v>1</v>
      </c>
      <c r="CB291" s="229">
        <v>9</v>
      </c>
    </row>
    <row r="292" spans="1:80" ht="12.75" customHeight="1" x14ac:dyDescent="0.2">
      <c r="A292" s="238"/>
      <c r="B292" s="239"/>
      <c r="C292" s="331" t="s">
        <v>521</v>
      </c>
      <c r="D292" s="332"/>
      <c r="E292" s="332"/>
      <c r="F292" s="332"/>
      <c r="G292" s="333"/>
      <c r="I292" s="240"/>
      <c r="K292" s="240"/>
      <c r="L292" s="241" t="s">
        <v>521</v>
      </c>
      <c r="O292" s="229">
        <v>3</v>
      </c>
    </row>
    <row r="293" spans="1:80" x14ac:dyDescent="0.2">
      <c r="A293" s="230">
        <v>117</v>
      </c>
      <c r="B293" s="231" t="s">
        <v>522</v>
      </c>
      <c r="C293" s="232" t="s">
        <v>523</v>
      </c>
      <c r="D293" s="233" t="s">
        <v>219</v>
      </c>
      <c r="E293" s="234">
        <v>1</v>
      </c>
      <c r="F293" s="234"/>
      <c r="G293" s="235">
        <f>E293*F293</f>
        <v>0</v>
      </c>
      <c r="H293" s="236">
        <v>0</v>
      </c>
      <c r="I293" s="237">
        <f>E293*H293</f>
        <v>0</v>
      </c>
      <c r="J293" s="236">
        <v>0</v>
      </c>
      <c r="K293" s="237">
        <f>E293*J293</f>
        <v>0</v>
      </c>
      <c r="O293" s="229">
        <v>2</v>
      </c>
      <c r="AA293" s="205">
        <v>1</v>
      </c>
      <c r="AB293" s="205">
        <v>9</v>
      </c>
      <c r="AC293" s="205">
        <v>9</v>
      </c>
      <c r="AZ293" s="205">
        <v>4</v>
      </c>
      <c r="BA293" s="205">
        <f>IF(AZ293=1,G293,0)</f>
        <v>0</v>
      </c>
      <c r="BB293" s="205">
        <f>IF(AZ293=2,G293,0)</f>
        <v>0</v>
      </c>
      <c r="BC293" s="205">
        <f>IF(AZ293=3,G293,0)</f>
        <v>0</v>
      </c>
      <c r="BD293" s="205">
        <f>IF(AZ293=4,G293,0)</f>
        <v>0</v>
      </c>
      <c r="BE293" s="205">
        <f>IF(AZ293=5,G293,0)</f>
        <v>0</v>
      </c>
      <c r="CA293" s="229">
        <v>1</v>
      </c>
      <c r="CB293" s="229">
        <v>9</v>
      </c>
    </row>
    <row r="294" spans="1:80" ht="33.75" x14ac:dyDescent="0.2">
      <c r="A294" s="238"/>
      <c r="B294" s="239"/>
      <c r="C294" s="331" t="s">
        <v>910</v>
      </c>
      <c r="D294" s="332"/>
      <c r="E294" s="332"/>
      <c r="F294" s="332"/>
      <c r="G294" s="333"/>
      <c r="I294" s="240"/>
      <c r="K294" s="240"/>
      <c r="L294" s="241" t="s">
        <v>524</v>
      </c>
      <c r="O294" s="229">
        <v>3</v>
      </c>
    </row>
    <row r="295" spans="1:80" x14ac:dyDescent="0.2">
      <c r="A295" s="230">
        <v>118</v>
      </c>
      <c r="B295" s="231" t="s">
        <v>525</v>
      </c>
      <c r="C295" s="232" t="s">
        <v>526</v>
      </c>
      <c r="D295" s="233" t="s">
        <v>97</v>
      </c>
      <c r="E295" s="234">
        <v>1</v>
      </c>
      <c r="F295" s="234"/>
      <c r="G295" s="235">
        <f>E295*F295</f>
        <v>0</v>
      </c>
      <c r="H295" s="236">
        <v>0</v>
      </c>
      <c r="I295" s="237">
        <f>E295*H295</f>
        <v>0</v>
      </c>
      <c r="J295" s="236"/>
      <c r="K295" s="237">
        <f>E295*J295</f>
        <v>0</v>
      </c>
      <c r="O295" s="229">
        <v>2</v>
      </c>
      <c r="AA295" s="205">
        <v>12</v>
      </c>
      <c r="AB295" s="205">
        <v>0</v>
      </c>
      <c r="AC295" s="205">
        <v>124</v>
      </c>
      <c r="AZ295" s="205">
        <v>4</v>
      </c>
      <c r="BA295" s="205">
        <f>IF(AZ295=1,G295,0)</f>
        <v>0</v>
      </c>
      <c r="BB295" s="205">
        <f>IF(AZ295=2,G295,0)</f>
        <v>0</v>
      </c>
      <c r="BC295" s="205">
        <f>IF(AZ295=3,G295,0)</f>
        <v>0</v>
      </c>
      <c r="BD295" s="205">
        <f>IF(AZ295=4,G295,0)</f>
        <v>0</v>
      </c>
      <c r="BE295" s="205">
        <f>IF(AZ295=5,G295,0)</f>
        <v>0</v>
      </c>
      <c r="CA295" s="229">
        <v>12</v>
      </c>
      <c r="CB295" s="229">
        <v>0</v>
      </c>
    </row>
    <row r="296" spans="1:80" ht="22.5" x14ac:dyDescent="0.2">
      <c r="A296" s="238"/>
      <c r="B296" s="239"/>
      <c r="C296" s="331" t="s">
        <v>527</v>
      </c>
      <c r="D296" s="332"/>
      <c r="E296" s="332"/>
      <c r="F296" s="332"/>
      <c r="G296" s="333"/>
      <c r="I296" s="240"/>
      <c r="K296" s="240"/>
      <c r="L296" s="241" t="s">
        <v>527</v>
      </c>
      <c r="O296" s="229">
        <v>3</v>
      </c>
    </row>
    <row r="297" spans="1:80" ht="33.75" x14ac:dyDescent="0.2">
      <c r="A297" s="238"/>
      <c r="B297" s="239"/>
      <c r="C297" s="331" t="s">
        <v>528</v>
      </c>
      <c r="D297" s="332"/>
      <c r="E297" s="332"/>
      <c r="F297" s="332"/>
      <c r="G297" s="333"/>
      <c r="I297" s="240"/>
      <c r="K297" s="240"/>
      <c r="L297" s="241" t="s">
        <v>528</v>
      </c>
      <c r="O297" s="229">
        <v>3</v>
      </c>
    </row>
    <row r="298" spans="1:80" x14ac:dyDescent="0.2">
      <c r="A298" s="230">
        <v>119</v>
      </c>
      <c r="B298" s="231" t="s">
        <v>529</v>
      </c>
      <c r="C298" s="232" t="s">
        <v>530</v>
      </c>
      <c r="D298" s="233" t="s">
        <v>97</v>
      </c>
      <c r="E298" s="234">
        <v>1</v>
      </c>
      <c r="F298" s="234"/>
      <c r="G298" s="235">
        <f>E298*F298</f>
        <v>0</v>
      </c>
      <c r="H298" s="236">
        <v>0</v>
      </c>
      <c r="I298" s="237">
        <f>E298*H298</f>
        <v>0</v>
      </c>
      <c r="J298" s="236"/>
      <c r="K298" s="237">
        <f>E298*J298</f>
        <v>0</v>
      </c>
      <c r="O298" s="229">
        <v>2</v>
      </c>
      <c r="AA298" s="205">
        <v>12</v>
      </c>
      <c r="AB298" s="205">
        <v>0</v>
      </c>
      <c r="AC298" s="205">
        <v>126</v>
      </c>
      <c r="AZ298" s="205">
        <v>4</v>
      </c>
      <c r="BA298" s="205">
        <f>IF(AZ298=1,G298,0)</f>
        <v>0</v>
      </c>
      <c r="BB298" s="205">
        <f>IF(AZ298=2,G298,0)</f>
        <v>0</v>
      </c>
      <c r="BC298" s="205">
        <f>IF(AZ298=3,G298,0)</f>
        <v>0</v>
      </c>
      <c r="BD298" s="205">
        <f>IF(AZ298=4,G298,0)</f>
        <v>0</v>
      </c>
      <c r="BE298" s="205">
        <f>IF(AZ298=5,G298,0)</f>
        <v>0</v>
      </c>
      <c r="CA298" s="229">
        <v>12</v>
      </c>
      <c r="CB298" s="229">
        <v>0</v>
      </c>
    </row>
    <row r="299" spans="1:80" ht="22.5" x14ac:dyDescent="0.2">
      <c r="A299" s="238"/>
      <c r="B299" s="239"/>
      <c r="C299" s="331" t="s">
        <v>531</v>
      </c>
      <c r="D299" s="332"/>
      <c r="E299" s="332"/>
      <c r="F299" s="332"/>
      <c r="G299" s="333"/>
      <c r="I299" s="240"/>
      <c r="K299" s="240"/>
      <c r="L299" s="241" t="s">
        <v>531</v>
      </c>
      <c r="O299" s="229">
        <v>3</v>
      </c>
    </row>
    <row r="300" spans="1:80" ht="45" x14ac:dyDescent="0.2">
      <c r="A300" s="238"/>
      <c r="B300" s="239"/>
      <c r="C300" s="331" t="s">
        <v>532</v>
      </c>
      <c r="D300" s="332"/>
      <c r="E300" s="332"/>
      <c r="F300" s="332"/>
      <c r="G300" s="333"/>
      <c r="I300" s="240"/>
      <c r="K300" s="240"/>
      <c r="L300" s="241" t="s">
        <v>532</v>
      </c>
      <c r="O300" s="229">
        <v>3</v>
      </c>
    </row>
    <row r="301" spans="1:80" ht="24.95" customHeight="1" x14ac:dyDescent="0.2">
      <c r="A301" s="276"/>
      <c r="B301" s="277"/>
      <c r="C301" s="341" t="s">
        <v>911</v>
      </c>
      <c r="D301" s="342"/>
      <c r="E301" s="342"/>
      <c r="F301" s="342"/>
      <c r="G301" s="278"/>
      <c r="I301" s="240"/>
      <c r="K301" s="240"/>
      <c r="L301" s="241"/>
      <c r="O301" s="229"/>
    </row>
    <row r="302" spans="1:80" ht="22.5" x14ac:dyDescent="0.2">
      <c r="A302" s="230">
        <v>120</v>
      </c>
      <c r="B302" s="231" t="s">
        <v>533</v>
      </c>
      <c r="C302" s="232" t="s">
        <v>534</v>
      </c>
      <c r="D302" s="233" t="s">
        <v>97</v>
      </c>
      <c r="E302" s="234">
        <v>1</v>
      </c>
      <c r="F302" s="234"/>
      <c r="G302" s="235">
        <f>E302*F302</f>
        <v>0</v>
      </c>
      <c r="H302" s="236">
        <v>0</v>
      </c>
      <c r="I302" s="237">
        <f>E302*H302</f>
        <v>0</v>
      </c>
      <c r="J302" s="236"/>
      <c r="K302" s="237">
        <f>E302*J302</f>
        <v>0</v>
      </c>
      <c r="O302" s="229">
        <v>2</v>
      </c>
      <c r="AA302" s="205">
        <v>12</v>
      </c>
      <c r="AB302" s="205">
        <v>0</v>
      </c>
      <c r="AC302" s="205">
        <v>127</v>
      </c>
      <c r="AZ302" s="205">
        <v>4</v>
      </c>
      <c r="BA302" s="205">
        <f>IF(AZ302=1,G302,0)</f>
        <v>0</v>
      </c>
      <c r="BB302" s="205">
        <f>IF(AZ302=2,G302,0)</f>
        <v>0</v>
      </c>
      <c r="BC302" s="205">
        <f>IF(AZ302=3,G302,0)</f>
        <v>0</v>
      </c>
      <c r="BD302" s="205">
        <f>IF(AZ302=4,G302,0)</f>
        <v>0</v>
      </c>
      <c r="BE302" s="205">
        <f>IF(AZ302=5,G302,0)</f>
        <v>0</v>
      </c>
      <c r="CA302" s="229">
        <v>12</v>
      </c>
      <c r="CB302" s="229">
        <v>0</v>
      </c>
    </row>
    <row r="303" spans="1:80" ht="22.5" x14ac:dyDescent="0.2">
      <c r="A303" s="238"/>
      <c r="B303" s="239"/>
      <c r="C303" s="331" t="s">
        <v>535</v>
      </c>
      <c r="D303" s="332"/>
      <c r="E303" s="332"/>
      <c r="F303" s="332"/>
      <c r="G303" s="333"/>
      <c r="I303" s="240"/>
      <c r="K303" s="240"/>
      <c r="L303" s="241" t="s">
        <v>535</v>
      </c>
      <c r="O303" s="229">
        <v>3</v>
      </c>
    </row>
    <row r="304" spans="1:80" ht="22.5" x14ac:dyDescent="0.2">
      <c r="A304" s="230">
        <v>121</v>
      </c>
      <c r="B304" s="231" t="s">
        <v>536</v>
      </c>
      <c r="C304" s="232" t="s">
        <v>537</v>
      </c>
      <c r="D304" s="233" t="s">
        <v>97</v>
      </c>
      <c r="E304" s="234">
        <v>1</v>
      </c>
      <c r="F304" s="234"/>
      <c r="G304" s="235">
        <f>E304*F304</f>
        <v>0</v>
      </c>
      <c r="H304" s="236">
        <v>0</v>
      </c>
      <c r="I304" s="237">
        <f>E304*H304</f>
        <v>0</v>
      </c>
      <c r="J304" s="236"/>
      <c r="K304" s="237">
        <f>E304*J304</f>
        <v>0</v>
      </c>
      <c r="O304" s="229">
        <v>2</v>
      </c>
      <c r="AA304" s="205">
        <v>12</v>
      </c>
      <c r="AB304" s="205">
        <v>0</v>
      </c>
      <c r="AC304" s="205">
        <v>128</v>
      </c>
      <c r="AZ304" s="205">
        <v>4</v>
      </c>
      <c r="BA304" s="205">
        <f>IF(AZ304=1,G304,0)</f>
        <v>0</v>
      </c>
      <c r="BB304" s="205">
        <f>IF(AZ304=2,G304,0)</f>
        <v>0</v>
      </c>
      <c r="BC304" s="205">
        <f>IF(AZ304=3,G304,0)</f>
        <v>0</v>
      </c>
      <c r="BD304" s="205">
        <f>IF(AZ304=4,G304,0)</f>
        <v>0</v>
      </c>
      <c r="BE304" s="205">
        <f>IF(AZ304=5,G304,0)</f>
        <v>0</v>
      </c>
      <c r="CA304" s="229">
        <v>12</v>
      </c>
      <c r="CB304" s="229">
        <v>0</v>
      </c>
    </row>
    <row r="305" spans="1:80" x14ac:dyDescent="0.2">
      <c r="A305" s="238"/>
      <c r="B305" s="239"/>
      <c r="C305" s="331" t="s">
        <v>538</v>
      </c>
      <c r="D305" s="332"/>
      <c r="E305" s="332"/>
      <c r="F305" s="332"/>
      <c r="G305" s="333"/>
      <c r="I305" s="240"/>
      <c r="K305" s="240"/>
      <c r="L305" s="241" t="s">
        <v>538</v>
      </c>
      <c r="O305" s="229">
        <v>3</v>
      </c>
    </row>
    <row r="306" spans="1:80" ht="22.5" x14ac:dyDescent="0.2">
      <c r="A306" s="230">
        <v>122</v>
      </c>
      <c r="B306" s="231" t="s">
        <v>539</v>
      </c>
      <c r="C306" s="232" t="s">
        <v>540</v>
      </c>
      <c r="D306" s="233" t="s">
        <v>97</v>
      </c>
      <c r="E306" s="234">
        <v>1</v>
      </c>
      <c r="F306" s="234"/>
      <c r="G306" s="235">
        <f>E306*F306</f>
        <v>0</v>
      </c>
      <c r="H306" s="236">
        <v>0</v>
      </c>
      <c r="I306" s="237">
        <f>E306*H306</f>
        <v>0</v>
      </c>
      <c r="J306" s="236"/>
      <c r="K306" s="237">
        <f>E306*J306</f>
        <v>0</v>
      </c>
      <c r="O306" s="229">
        <v>2</v>
      </c>
      <c r="AA306" s="205">
        <v>12</v>
      </c>
      <c r="AB306" s="205">
        <v>0</v>
      </c>
      <c r="AC306" s="205">
        <v>129</v>
      </c>
      <c r="AZ306" s="205">
        <v>4</v>
      </c>
      <c r="BA306" s="205">
        <f>IF(AZ306=1,G306,0)</f>
        <v>0</v>
      </c>
      <c r="BB306" s="205">
        <f>IF(AZ306=2,G306,0)</f>
        <v>0</v>
      </c>
      <c r="BC306" s="205">
        <f>IF(AZ306=3,G306,0)</f>
        <v>0</v>
      </c>
      <c r="BD306" s="205">
        <f>IF(AZ306=4,G306,0)</f>
        <v>0</v>
      </c>
      <c r="BE306" s="205">
        <f>IF(AZ306=5,G306,0)</f>
        <v>0</v>
      </c>
      <c r="CA306" s="229">
        <v>12</v>
      </c>
      <c r="CB306" s="229">
        <v>0</v>
      </c>
    </row>
    <row r="307" spans="1:80" ht="12.75" customHeight="1" x14ac:dyDescent="0.2">
      <c r="A307" s="238"/>
      <c r="B307" s="239"/>
      <c r="C307" s="331" t="s">
        <v>541</v>
      </c>
      <c r="D307" s="332"/>
      <c r="E307" s="332"/>
      <c r="F307" s="332"/>
      <c r="G307" s="333"/>
      <c r="I307" s="240"/>
      <c r="K307" s="240"/>
      <c r="L307" s="241" t="s">
        <v>541</v>
      </c>
      <c r="O307" s="229">
        <v>3</v>
      </c>
    </row>
    <row r="308" spans="1:80" ht="22.5" x14ac:dyDescent="0.2">
      <c r="A308" s="230">
        <v>123</v>
      </c>
      <c r="B308" s="231" t="s">
        <v>542</v>
      </c>
      <c r="C308" s="232" t="s">
        <v>543</v>
      </c>
      <c r="D308" s="233" t="s">
        <v>97</v>
      </c>
      <c r="E308" s="234">
        <v>3</v>
      </c>
      <c r="F308" s="234"/>
      <c r="G308" s="235">
        <f>E308*F308</f>
        <v>0</v>
      </c>
      <c r="H308" s="236">
        <v>0</v>
      </c>
      <c r="I308" s="237">
        <f>E308*H308</f>
        <v>0</v>
      </c>
      <c r="J308" s="236"/>
      <c r="K308" s="237">
        <f>E308*J308</f>
        <v>0</v>
      </c>
      <c r="O308" s="229">
        <v>2</v>
      </c>
      <c r="AA308" s="205">
        <v>12</v>
      </c>
      <c r="AB308" s="205">
        <v>0</v>
      </c>
      <c r="AC308" s="205">
        <v>130</v>
      </c>
      <c r="AZ308" s="205">
        <v>4</v>
      </c>
      <c r="BA308" s="205">
        <f>IF(AZ308=1,G308,0)</f>
        <v>0</v>
      </c>
      <c r="BB308" s="205">
        <f>IF(AZ308=2,G308,0)</f>
        <v>0</v>
      </c>
      <c r="BC308" s="205">
        <f>IF(AZ308=3,G308,0)</f>
        <v>0</v>
      </c>
      <c r="BD308" s="205">
        <f>IF(AZ308=4,G308,0)</f>
        <v>0</v>
      </c>
      <c r="BE308" s="205">
        <f>IF(AZ308=5,G308,0)</f>
        <v>0</v>
      </c>
      <c r="CA308" s="229">
        <v>12</v>
      </c>
      <c r="CB308" s="229">
        <v>0</v>
      </c>
    </row>
    <row r="309" spans="1:80" x14ac:dyDescent="0.2">
      <c r="A309" s="238"/>
      <c r="B309" s="239"/>
      <c r="C309" s="331" t="s">
        <v>544</v>
      </c>
      <c r="D309" s="332"/>
      <c r="E309" s="332"/>
      <c r="F309" s="332"/>
      <c r="G309" s="333"/>
      <c r="I309" s="240"/>
      <c r="K309" s="240"/>
      <c r="L309" s="241" t="s">
        <v>544</v>
      </c>
      <c r="O309" s="229">
        <v>3</v>
      </c>
    </row>
    <row r="310" spans="1:80" ht="22.5" x14ac:dyDescent="0.2">
      <c r="A310" s="230">
        <v>124</v>
      </c>
      <c r="B310" s="231" t="s">
        <v>545</v>
      </c>
      <c r="C310" s="232" t="s">
        <v>546</v>
      </c>
      <c r="D310" s="233" t="s">
        <v>97</v>
      </c>
      <c r="E310" s="234">
        <v>1</v>
      </c>
      <c r="F310" s="234"/>
      <c r="G310" s="235">
        <f>E310*F310</f>
        <v>0</v>
      </c>
      <c r="H310" s="236">
        <v>0</v>
      </c>
      <c r="I310" s="237">
        <f>E310*H310</f>
        <v>0</v>
      </c>
      <c r="J310" s="236"/>
      <c r="K310" s="237">
        <f>E310*J310</f>
        <v>0</v>
      </c>
      <c r="O310" s="229">
        <v>2</v>
      </c>
      <c r="AA310" s="205">
        <v>12</v>
      </c>
      <c r="AB310" s="205">
        <v>0</v>
      </c>
      <c r="AC310" s="205">
        <v>131</v>
      </c>
      <c r="AZ310" s="205">
        <v>4</v>
      </c>
      <c r="BA310" s="205">
        <f>IF(AZ310=1,G310,0)</f>
        <v>0</v>
      </c>
      <c r="BB310" s="205">
        <f>IF(AZ310=2,G310,0)</f>
        <v>0</v>
      </c>
      <c r="BC310" s="205">
        <f>IF(AZ310=3,G310,0)</f>
        <v>0</v>
      </c>
      <c r="BD310" s="205">
        <f>IF(AZ310=4,G310,0)</f>
        <v>0</v>
      </c>
      <c r="BE310" s="205">
        <f>IF(AZ310=5,G310,0)</f>
        <v>0</v>
      </c>
      <c r="CA310" s="229">
        <v>12</v>
      </c>
      <c r="CB310" s="229">
        <v>0</v>
      </c>
    </row>
    <row r="311" spans="1:80" x14ac:dyDescent="0.2">
      <c r="A311" s="238"/>
      <c r="B311" s="239"/>
      <c r="C311" s="331" t="s">
        <v>547</v>
      </c>
      <c r="D311" s="332"/>
      <c r="E311" s="332"/>
      <c r="F311" s="332"/>
      <c r="G311" s="333"/>
      <c r="I311" s="240"/>
      <c r="K311" s="240"/>
      <c r="L311" s="241" t="s">
        <v>547</v>
      </c>
      <c r="O311" s="229">
        <v>3</v>
      </c>
    </row>
    <row r="312" spans="1:80" ht="22.5" x14ac:dyDescent="0.2">
      <c r="A312" s="230">
        <v>125</v>
      </c>
      <c r="B312" s="231" t="s">
        <v>548</v>
      </c>
      <c r="C312" s="232" t="s">
        <v>549</v>
      </c>
      <c r="D312" s="233" t="s">
        <v>97</v>
      </c>
      <c r="E312" s="234">
        <v>1</v>
      </c>
      <c r="F312" s="234"/>
      <c r="G312" s="235">
        <f>E312*F312</f>
        <v>0</v>
      </c>
      <c r="H312" s="236">
        <v>0</v>
      </c>
      <c r="I312" s="237">
        <f>E312*H312</f>
        <v>0</v>
      </c>
      <c r="J312" s="236"/>
      <c r="K312" s="237">
        <f>E312*J312</f>
        <v>0</v>
      </c>
      <c r="O312" s="229">
        <v>2</v>
      </c>
      <c r="AA312" s="205">
        <v>12</v>
      </c>
      <c r="AB312" s="205">
        <v>0</v>
      </c>
      <c r="AC312" s="205">
        <v>132</v>
      </c>
      <c r="AZ312" s="205">
        <v>4</v>
      </c>
      <c r="BA312" s="205">
        <f>IF(AZ312=1,G312,0)</f>
        <v>0</v>
      </c>
      <c r="BB312" s="205">
        <f>IF(AZ312=2,G312,0)</f>
        <v>0</v>
      </c>
      <c r="BC312" s="205">
        <f>IF(AZ312=3,G312,0)</f>
        <v>0</v>
      </c>
      <c r="BD312" s="205">
        <f>IF(AZ312=4,G312,0)</f>
        <v>0</v>
      </c>
      <c r="BE312" s="205">
        <f>IF(AZ312=5,G312,0)</f>
        <v>0</v>
      </c>
      <c r="CA312" s="229">
        <v>12</v>
      </c>
      <c r="CB312" s="229">
        <v>0</v>
      </c>
    </row>
    <row r="313" spans="1:80" ht="12.75" customHeight="1" x14ac:dyDescent="0.2">
      <c r="A313" s="238"/>
      <c r="B313" s="239"/>
      <c r="C313" s="331" t="s">
        <v>541</v>
      </c>
      <c r="D313" s="332"/>
      <c r="E313" s="332"/>
      <c r="F313" s="332"/>
      <c r="G313" s="333"/>
      <c r="I313" s="240"/>
      <c r="K313" s="240"/>
      <c r="L313" s="241" t="s">
        <v>541</v>
      </c>
      <c r="O313" s="229">
        <v>3</v>
      </c>
    </row>
    <row r="314" spans="1:80" ht="22.5" x14ac:dyDescent="0.2">
      <c r="A314" s="230">
        <v>126</v>
      </c>
      <c r="B314" s="231" t="s">
        <v>550</v>
      </c>
      <c r="C314" s="232" t="s">
        <v>551</v>
      </c>
      <c r="D314" s="233" t="s">
        <v>97</v>
      </c>
      <c r="E314" s="234">
        <v>1</v>
      </c>
      <c r="F314" s="234"/>
      <c r="G314" s="235">
        <f>E314*F314</f>
        <v>0</v>
      </c>
      <c r="H314" s="236">
        <v>0</v>
      </c>
      <c r="I314" s="237">
        <f>E314*H314</f>
        <v>0</v>
      </c>
      <c r="J314" s="236"/>
      <c r="K314" s="237">
        <f>E314*J314</f>
        <v>0</v>
      </c>
      <c r="O314" s="229">
        <v>2</v>
      </c>
      <c r="AA314" s="205">
        <v>12</v>
      </c>
      <c r="AB314" s="205">
        <v>0</v>
      </c>
      <c r="AC314" s="205">
        <v>133</v>
      </c>
      <c r="AZ314" s="205">
        <v>4</v>
      </c>
      <c r="BA314" s="205">
        <f>IF(AZ314=1,G314,0)</f>
        <v>0</v>
      </c>
      <c r="BB314" s="205">
        <f>IF(AZ314=2,G314,0)</f>
        <v>0</v>
      </c>
      <c r="BC314" s="205">
        <f>IF(AZ314=3,G314,0)</f>
        <v>0</v>
      </c>
      <c r="BD314" s="205">
        <f>IF(AZ314=4,G314,0)</f>
        <v>0</v>
      </c>
      <c r="BE314" s="205">
        <f>IF(AZ314=5,G314,0)</f>
        <v>0</v>
      </c>
      <c r="CA314" s="229">
        <v>12</v>
      </c>
      <c r="CB314" s="229">
        <v>0</v>
      </c>
    </row>
    <row r="315" spans="1:80" ht="22.5" x14ac:dyDescent="0.2">
      <c r="A315" s="238"/>
      <c r="B315" s="239"/>
      <c r="C315" s="331" t="s">
        <v>552</v>
      </c>
      <c r="D315" s="332"/>
      <c r="E315" s="332"/>
      <c r="F315" s="332"/>
      <c r="G315" s="333"/>
      <c r="I315" s="240"/>
      <c r="K315" s="240"/>
      <c r="L315" s="241" t="s">
        <v>552</v>
      </c>
      <c r="O315" s="229">
        <v>3</v>
      </c>
    </row>
    <row r="316" spans="1:80" ht="22.5" x14ac:dyDescent="0.2">
      <c r="A316" s="230">
        <v>127</v>
      </c>
      <c r="B316" s="231" t="s">
        <v>553</v>
      </c>
      <c r="C316" s="232" t="s">
        <v>554</v>
      </c>
      <c r="D316" s="233" t="s">
        <v>97</v>
      </c>
      <c r="E316" s="234">
        <v>1</v>
      </c>
      <c r="F316" s="234"/>
      <c r="G316" s="235">
        <f>E316*F316</f>
        <v>0</v>
      </c>
      <c r="H316" s="236">
        <v>0</v>
      </c>
      <c r="I316" s="237">
        <f>E316*H316</f>
        <v>0</v>
      </c>
      <c r="J316" s="236"/>
      <c r="K316" s="237">
        <f>E316*J316</f>
        <v>0</v>
      </c>
      <c r="O316" s="229">
        <v>2</v>
      </c>
      <c r="AA316" s="205">
        <v>12</v>
      </c>
      <c r="AB316" s="205">
        <v>0</v>
      </c>
      <c r="AC316" s="205">
        <v>134</v>
      </c>
      <c r="AZ316" s="205">
        <v>4</v>
      </c>
      <c r="BA316" s="205">
        <f>IF(AZ316=1,G316,0)</f>
        <v>0</v>
      </c>
      <c r="BB316" s="205">
        <f>IF(AZ316=2,G316,0)</f>
        <v>0</v>
      </c>
      <c r="BC316" s="205">
        <f>IF(AZ316=3,G316,0)</f>
        <v>0</v>
      </c>
      <c r="BD316" s="205">
        <f>IF(AZ316=4,G316,0)</f>
        <v>0</v>
      </c>
      <c r="BE316" s="205">
        <f>IF(AZ316=5,G316,0)</f>
        <v>0</v>
      </c>
      <c r="CA316" s="229">
        <v>12</v>
      </c>
      <c r="CB316" s="229">
        <v>0</v>
      </c>
    </row>
    <row r="317" spans="1:80" ht="22.5" x14ac:dyDescent="0.2">
      <c r="A317" s="238"/>
      <c r="B317" s="239"/>
      <c r="C317" s="331" t="s">
        <v>555</v>
      </c>
      <c r="D317" s="332"/>
      <c r="E317" s="332"/>
      <c r="F317" s="332"/>
      <c r="G317" s="333"/>
      <c r="I317" s="240"/>
      <c r="K317" s="240"/>
      <c r="L317" s="241" t="s">
        <v>555</v>
      </c>
      <c r="O317" s="229">
        <v>3</v>
      </c>
    </row>
    <row r="318" spans="1:80" ht="22.5" x14ac:dyDescent="0.2">
      <c r="A318" s="230">
        <v>128</v>
      </c>
      <c r="B318" s="231" t="s">
        <v>556</v>
      </c>
      <c r="C318" s="232" t="s">
        <v>557</v>
      </c>
      <c r="D318" s="233" t="s">
        <v>97</v>
      </c>
      <c r="E318" s="234">
        <v>1</v>
      </c>
      <c r="F318" s="234"/>
      <c r="G318" s="235">
        <f>E318*F318</f>
        <v>0</v>
      </c>
      <c r="H318" s="236">
        <v>0</v>
      </c>
      <c r="I318" s="237">
        <f>E318*H318</f>
        <v>0</v>
      </c>
      <c r="J318" s="236"/>
      <c r="K318" s="237">
        <f>E318*J318</f>
        <v>0</v>
      </c>
      <c r="O318" s="229">
        <v>2</v>
      </c>
      <c r="AA318" s="205">
        <v>12</v>
      </c>
      <c r="AB318" s="205">
        <v>0</v>
      </c>
      <c r="AC318" s="205">
        <v>135</v>
      </c>
      <c r="AZ318" s="205">
        <v>4</v>
      </c>
      <c r="BA318" s="205">
        <f>IF(AZ318=1,G318,0)</f>
        <v>0</v>
      </c>
      <c r="BB318" s="205">
        <f>IF(AZ318=2,G318,0)</f>
        <v>0</v>
      </c>
      <c r="BC318" s="205">
        <f>IF(AZ318=3,G318,0)</f>
        <v>0</v>
      </c>
      <c r="BD318" s="205">
        <f>IF(AZ318=4,G318,0)</f>
        <v>0</v>
      </c>
      <c r="BE318" s="205">
        <f>IF(AZ318=5,G318,0)</f>
        <v>0</v>
      </c>
      <c r="CA318" s="229">
        <v>12</v>
      </c>
      <c r="CB318" s="229">
        <v>0</v>
      </c>
    </row>
    <row r="319" spans="1:80" x14ac:dyDescent="0.2">
      <c r="A319" s="238"/>
      <c r="B319" s="239"/>
      <c r="C319" s="331" t="s">
        <v>544</v>
      </c>
      <c r="D319" s="332"/>
      <c r="E319" s="332"/>
      <c r="F319" s="332"/>
      <c r="G319" s="333"/>
      <c r="I319" s="240"/>
      <c r="K319" s="240"/>
      <c r="L319" s="241" t="s">
        <v>544</v>
      </c>
      <c r="O319" s="229">
        <v>3</v>
      </c>
    </row>
    <row r="320" spans="1:80" ht="22.5" x14ac:dyDescent="0.2">
      <c r="A320" s="230">
        <v>129</v>
      </c>
      <c r="B320" s="231" t="s">
        <v>558</v>
      </c>
      <c r="C320" s="232" t="s">
        <v>559</v>
      </c>
      <c r="D320" s="233" t="s">
        <v>97</v>
      </c>
      <c r="E320" s="234">
        <v>1</v>
      </c>
      <c r="F320" s="234"/>
      <c r="G320" s="235">
        <f>E320*F320</f>
        <v>0</v>
      </c>
      <c r="H320" s="236">
        <v>0</v>
      </c>
      <c r="I320" s="237">
        <f>E320*H320</f>
        <v>0</v>
      </c>
      <c r="J320" s="236"/>
      <c r="K320" s="237">
        <f>E320*J320</f>
        <v>0</v>
      </c>
      <c r="O320" s="229">
        <v>2</v>
      </c>
      <c r="AA320" s="205">
        <v>12</v>
      </c>
      <c r="AB320" s="205">
        <v>0</v>
      </c>
      <c r="AC320" s="205">
        <v>136</v>
      </c>
      <c r="AZ320" s="205">
        <v>4</v>
      </c>
      <c r="BA320" s="205">
        <f>IF(AZ320=1,G320,0)</f>
        <v>0</v>
      </c>
      <c r="BB320" s="205">
        <f>IF(AZ320=2,G320,0)</f>
        <v>0</v>
      </c>
      <c r="BC320" s="205">
        <f>IF(AZ320=3,G320,0)</f>
        <v>0</v>
      </c>
      <c r="BD320" s="205">
        <f>IF(AZ320=4,G320,0)</f>
        <v>0</v>
      </c>
      <c r="BE320" s="205">
        <f>IF(AZ320=5,G320,0)</f>
        <v>0</v>
      </c>
      <c r="CA320" s="229">
        <v>12</v>
      </c>
      <c r="CB320" s="229">
        <v>0</v>
      </c>
    </row>
    <row r="321" spans="1:80" ht="12.75" customHeight="1" x14ac:dyDescent="0.2">
      <c r="A321" s="238"/>
      <c r="B321" s="239"/>
      <c r="C321" s="331" t="s">
        <v>541</v>
      </c>
      <c r="D321" s="332"/>
      <c r="E321" s="332"/>
      <c r="F321" s="332"/>
      <c r="G321" s="333"/>
      <c r="I321" s="240"/>
      <c r="K321" s="240"/>
      <c r="L321" s="241" t="s">
        <v>541</v>
      </c>
      <c r="O321" s="229">
        <v>3</v>
      </c>
    </row>
    <row r="322" spans="1:80" ht="22.5" x14ac:dyDescent="0.2">
      <c r="A322" s="230">
        <v>130</v>
      </c>
      <c r="B322" s="231" t="s">
        <v>560</v>
      </c>
      <c r="C322" s="232" t="s">
        <v>561</v>
      </c>
      <c r="D322" s="233" t="s">
        <v>97</v>
      </c>
      <c r="E322" s="234">
        <v>1</v>
      </c>
      <c r="F322" s="234"/>
      <c r="G322" s="235">
        <f>E322*F322</f>
        <v>0</v>
      </c>
      <c r="H322" s="236">
        <v>0</v>
      </c>
      <c r="I322" s="237">
        <f>E322*H322</f>
        <v>0</v>
      </c>
      <c r="J322" s="236"/>
      <c r="K322" s="237">
        <f>E322*J322</f>
        <v>0</v>
      </c>
      <c r="O322" s="229">
        <v>2</v>
      </c>
      <c r="AA322" s="205">
        <v>12</v>
      </c>
      <c r="AB322" s="205">
        <v>0</v>
      </c>
      <c r="AC322" s="205">
        <v>137</v>
      </c>
      <c r="AZ322" s="205">
        <v>4</v>
      </c>
      <c r="BA322" s="205">
        <f>IF(AZ322=1,G322,0)</f>
        <v>0</v>
      </c>
      <c r="BB322" s="205">
        <f>IF(AZ322=2,G322,0)</f>
        <v>0</v>
      </c>
      <c r="BC322" s="205">
        <f>IF(AZ322=3,G322,0)</f>
        <v>0</v>
      </c>
      <c r="BD322" s="205">
        <f>IF(AZ322=4,G322,0)</f>
        <v>0</v>
      </c>
      <c r="BE322" s="205">
        <f>IF(AZ322=5,G322,0)</f>
        <v>0</v>
      </c>
      <c r="CA322" s="229">
        <v>12</v>
      </c>
      <c r="CB322" s="229">
        <v>0</v>
      </c>
    </row>
    <row r="323" spans="1:80" x14ac:dyDescent="0.2">
      <c r="A323" s="238"/>
      <c r="B323" s="239"/>
      <c r="C323" s="331" t="s">
        <v>544</v>
      </c>
      <c r="D323" s="332"/>
      <c r="E323" s="332"/>
      <c r="F323" s="332"/>
      <c r="G323" s="333"/>
      <c r="I323" s="240"/>
      <c r="K323" s="240"/>
      <c r="L323" s="241" t="s">
        <v>544</v>
      </c>
      <c r="O323" s="229">
        <v>3</v>
      </c>
    </row>
    <row r="324" spans="1:80" ht="22.5" x14ac:dyDescent="0.2">
      <c r="A324" s="230">
        <v>131</v>
      </c>
      <c r="B324" s="231" t="s">
        <v>562</v>
      </c>
      <c r="C324" s="232" t="s">
        <v>563</v>
      </c>
      <c r="D324" s="233" t="s">
        <v>97</v>
      </c>
      <c r="E324" s="234">
        <v>1</v>
      </c>
      <c r="F324" s="234"/>
      <c r="G324" s="235">
        <f>E324*F324</f>
        <v>0</v>
      </c>
      <c r="H324" s="236">
        <v>0</v>
      </c>
      <c r="I324" s="237">
        <f>E324*H324</f>
        <v>0</v>
      </c>
      <c r="J324" s="236"/>
      <c r="K324" s="237">
        <f>E324*J324</f>
        <v>0</v>
      </c>
      <c r="O324" s="229">
        <v>2</v>
      </c>
      <c r="AA324" s="205">
        <v>12</v>
      </c>
      <c r="AB324" s="205">
        <v>0</v>
      </c>
      <c r="AC324" s="205">
        <v>138</v>
      </c>
      <c r="AZ324" s="205">
        <v>4</v>
      </c>
      <c r="BA324" s="205">
        <f>IF(AZ324=1,G324,0)</f>
        <v>0</v>
      </c>
      <c r="BB324" s="205">
        <f>IF(AZ324=2,G324,0)</f>
        <v>0</v>
      </c>
      <c r="BC324" s="205">
        <f>IF(AZ324=3,G324,0)</f>
        <v>0</v>
      </c>
      <c r="BD324" s="205">
        <f>IF(AZ324=4,G324,0)</f>
        <v>0</v>
      </c>
      <c r="BE324" s="205">
        <f>IF(AZ324=5,G324,0)</f>
        <v>0</v>
      </c>
      <c r="CA324" s="229">
        <v>12</v>
      </c>
      <c r="CB324" s="229">
        <v>0</v>
      </c>
    </row>
    <row r="325" spans="1:80" ht="22.5" x14ac:dyDescent="0.2">
      <c r="A325" s="238"/>
      <c r="B325" s="239"/>
      <c r="C325" s="331" t="s">
        <v>555</v>
      </c>
      <c r="D325" s="332"/>
      <c r="E325" s="332"/>
      <c r="F325" s="332"/>
      <c r="G325" s="333"/>
      <c r="I325" s="240"/>
      <c r="K325" s="240"/>
      <c r="L325" s="241" t="s">
        <v>555</v>
      </c>
      <c r="O325" s="229">
        <v>3</v>
      </c>
    </row>
    <row r="326" spans="1:80" ht="22.5" x14ac:dyDescent="0.2">
      <c r="A326" s="230">
        <v>132</v>
      </c>
      <c r="B326" s="231" t="s">
        <v>564</v>
      </c>
      <c r="C326" s="232" t="s">
        <v>565</v>
      </c>
      <c r="D326" s="233" t="s">
        <v>97</v>
      </c>
      <c r="E326" s="234">
        <v>1</v>
      </c>
      <c r="F326" s="234"/>
      <c r="G326" s="235">
        <f>E326*F326</f>
        <v>0</v>
      </c>
      <c r="H326" s="236">
        <v>0</v>
      </c>
      <c r="I326" s="237">
        <f>E326*H326</f>
        <v>0</v>
      </c>
      <c r="J326" s="236"/>
      <c r="K326" s="237">
        <f>E326*J326</f>
        <v>0</v>
      </c>
      <c r="O326" s="229">
        <v>2</v>
      </c>
      <c r="AA326" s="205">
        <v>12</v>
      </c>
      <c r="AB326" s="205">
        <v>0</v>
      </c>
      <c r="AC326" s="205">
        <v>139</v>
      </c>
      <c r="AZ326" s="205">
        <v>4</v>
      </c>
      <c r="BA326" s="205">
        <f>IF(AZ326=1,G326,0)</f>
        <v>0</v>
      </c>
      <c r="BB326" s="205">
        <f>IF(AZ326=2,G326,0)</f>
        <v>0</v>
      </c>
      <c r="BC326" s="205">
        <f>IF(AZ326=3,G326,0)</f>
        <v>0</v>
      </c>
      <c r="BD326" s="205">
        <f>IF(AZ326=4,G326,0)</f>
        <v>0</v>
      </c>
      <c r="BE326" s="205">
        <f>IF(AZ326=5,G326,0)</f>
        <v>0</v>
      </c>
      <c r="CA326" s="229">
        <v>12</v>
      </c>
      <c r="CB326" s="229">
        <v>0</v>
      </c>
    </row>
    <row r="327" spans="1:80" x14ac:dyDescent="0.2">
      <c r="A327" s="238"/>
      <c r="B327" s="239"/>
      <c r="C327" s="331" t="s">
        <v>544</v>
      </c>
      <c r="D327" s="332"/>
      <c r="E327" s="332"/>
      <c r="F327" s="332"/>
      <c r="G327" s="333"/>
      <c r="I327" s="240"/>
      <c r="K327" s="240"/>
      <c r="L327" s="241" t="s">
        <v>544</v>
      </c>
      <c r="O327" s="229">
        <v>3</v>
      </c>
    </row>
    <row r="328" spans="1:80" ht="22.5" x14ac:dyDescent="0.2">
      <c r="A328" s="230">
        <v>133</v>
      </c>
      <c r="B328" s="231" t="s">
        <v>566</v>
      </c>
      <c r="C328" s="232" t="s">
        <v>567</v>
      </c>
      <c r="D328" s="233" t="s">
        <v>97</v>
      </c>
      <c r="E328" s="234">
        <v>1</v>
      </c>
      <c r="F328" s="234"/>
      <c r="G328" s="235">
        <f>E328*F328</f>
        <v>0</v>
      </c>
      <c r="H328" s="236">
        <v>0</v>
      </c>
      <c r="I328" s="237">
        <f>E328*H328</f>
        <v>0</v>
      </c>
      <c r="J328" s="236"/>
      <c r="K328" s="237">
        <f>E328*J328</f>
        <v>0</v>
      </c>
      <c r="O328" s="229">
        <v>2</v>
      </c>
      <c r="AA328" s="205">
        <v>12</v>
      </c>
      <c r="AB328" s="205">
        <v>0</v>
      </c>
      <c r="AC328" s="205">
        <v>140</v>
      </c>
      <c r="AZ328" s="205">
        <v>4</v>
      </c>
      <c r="BA328" s="205">
        <f>IF(AZ328=1,G328,0)</f>
        <v>0</v>
      </c>
      <c r="BB328" s="205">
        <f>IF(AZ328=2,G328,0)</f>
        <v>0</v>
      </c>
      <c r="BC328" s="205">
        <f>IF(AZ328=3,G328,0)</f>
        <v>0</v>
      </c>
      <c r="BD328" s="205">
        <f>IF(AZ328=4,G328,0)</f>
        <v>0</v>
      </c>
      <c r="BE328" s="205">
        <f>IF(AZ328=5,G328,0)</f>
        <v>0</v>
      </c>
      <c r="CA328" s="229">
        <v>12</v>
      </c>
      <c r="CB328" s="229">
        <v>0</v>
      </c>
    </row>
    <row r="329" spans="1:80" ht="22.5" x14ac:dyDescent="0.2">
      <c r="A329" s="238"/>
      <c r="B329" s="239"/>
      <c r="C329" s="331" t="s">
        <v>535</v>
      </c>
      <c r="D329" s="332"/>
      <c r="E329" s="332"/>
      <c r="F329" s="332"/>
      <c r="G329" s="333"/>
      <c r="I329" s="240"/>
      <c r="K329" s="240"/>
      <c r="L329" s="241" t="s">
        <v>535</v>
      </c>
      <c r="O329" s="229">
        <v>3</v>
      </c>
    </row>
    <row r="330" spans="1:80" ht="22.5" x14ac:dyDescent="0.2">
      <c r="A330" s="230">
        <v>134</v>
      </c>
      <c r="B330" s="231" t="s">
        <v>568</v>
      </c>
      <c r="C330" s="232" t="s">
        <v>569</v>
      </c>
      <c r="D330" s="233" t="s">
        <v>97</v>
      </c>
      <c r="E330" s="234">
        <v>1</v>
      </c>
      <c r="F330" s="234"/>
      <c r="G330" s="235">
        <f>E330*F330</f>
        <v>0</v>
      </c>
      <c r="H330" s="236">
        <v>0</v>
      </c>
      <c r="I330" s="237">
        <f>E330*H330</f>
        <v>0</v>
      </c>
      <c r="J330" s="236"/>
      <c r="K330" s="237">
        <f>E330*J330</f>
        <v>0</v>
      </c>
      <c r="O330" s="229">
        <v>2</v>
      </c>
      <c r="AA330" s="205">
        <v>12</v>
      </c>
      <c r="AB330" s="205">
        <v>0</v>
      </c>
      <c r="AC330" s="205">
        <v>141</v>
      </c>
      <c r="AZ330" s="205">
        <v>4</v>
      </c>
      <c r="BA330" s="205">
        <f>IF(AZ330=1,G330,0)</f>
        <v>0</v>
      </c>
      <c r="BB330" s="205">
        <f>IF(AZ330=2,G330,0)</f>
        <v>0</v>
      </c>
      <c r="BC330" s="205">
        <f>IF(AZ330=3,G330,0)</f>
        <v>0</v>
      </c>
      <c r="BD330" s="205">
        <f>IF(AZ330=4,G330,0)</f>
        <v>0</v>
      </c>
      <c r="BE330" s="205">
        <f>IF(AZ330=5,G330,0)</f>
        <v>0</v>
      </c>
      <c r="CA330" s="229">
        <v>12</v>
      </c>
      <c r="CB330" s="229">
        <v>0</v>
      </c>
    </row>
    <row r="331" spans="1:80" x14ac:dyDescent="0.2">
      <c r="A331" s="238"/>
      <c r="B331" s="239"/>
      <c r="C331" s="331" t="s">
        <v>544</v>
      </c>
      <c r="D331" s="332"/>
      <c r="E331" s="332"/>
      <c r="F331" s="332"/>
      <c r="G331" s="333"/>
      <c r="I331" s="240"/>
      <c r="K331" s="240"/>
      <c r="L331" s="241" t="s">
        <v>544</v>
      </c>
      <c r="O331" s="229">
        <v>3</v>
      </c>
    </row>
    <row r="332" spans="1:80" x14ac:dyDescent="0.2">
      <c r="A332" s="230">
        <v>135</v>
      </c>
      <c r="B332" s="231" t="s">
        <v>570</v>
      </c>
      <c r="C332" s="232" t="s">
        <v>571</v>
      </c>
      <c r="D332" s="233" t="s">
        <v>97</v>
      </c>
      <c r="E332" s="234">
        <v>1</v>
      </c>
      <c r="F332" s="234"/>
      <c r="G332" s="235">
        <f>E332*F332</f>
        <v>0</v>
      </c>
      <c r="H332" s="236">
        <v>0</v>
      </c>
      <c r="I332" s="237">
        <f>E332*H332</f>
        <v>0</v>
      </c>
      <c r="J332" s="236"/>
      <c r="K332" s="237">
        <f>E332*J332</f>
        <v>0</v>
      </c>
      <c r="O332" s="229">
        <v>2</v>
      </c>
      <c r="AA332" s="205">
        <v>12</v>
      </c>
      <c r="AB332" s="205">
        <v>0</v>
      </c>
      <c r="AC332" s="205">
        <v>142</v>
      </c>
      <c r="AZ332" s="205">
        <v>4</v>
      </c>
      <c r="BA332" s="205">
        <f>IF(AZ332=1,G332,0)</f>
        <v>0</v>
      </c>
      <c r="BB332" s="205">
        <f>IF(AZ332=2,G332,0)</f>
        <v>0</v>
      </c>
      <c r="BC332" s="205">
        <f>IF(AZ332=3,G332,0)</f>
        <v>0</v>
      </c>
      <c r="BD332" s="205">
        <f>IF(AZ332=4,G332,0)</f>
        <v>0</v>
      </c>
      <c r="BE332" s="205">
        <f>IF(AZ332=5,G332,0)</f>
        <v>0</v>
      </c>
      <c r="CA332" s="229">
        <v>12</v>
      </c>
      <c r="CB332" s="229">
        <v>0</v>
      </c>
    </row>
    <row r="333" spans="1:80" ht="22.5" x14ac:dyDescent="0.2">
      <c r="A333" s="238"/>
      <c r="B333" s="239"/>
      <c r="C333" s="331" t="s">
        <v>572</v>
      </c>
      <c r="D333" s="332"/>
      <c r="E333" s="332"/>
      <c r="F333" s="332"/>
      <c r="G333" s="333"/>
      <c r="I333" s="240"/>
      <c r="K333" s="240"/>
      <c r="L333" s="241" t="s">
        <v>572</v>
      </c>
      <c r="O333" s="229">
        <v>3</v>
      </c>
    </row>
    <row r="334" spans="1:80" x14ac:dyDescent="0.2">
      <c r="A334" s="230">
        <v>136</v>
      </c>
      <c r="B334" s="231" t="s">
        <v>573</v>
      </c>
      <c r="C334" s="232" t="s">
        <v>574</v>
      </c>
      <c r="D334" s="233" t="s">
        <v>219</v>
      </c>
      <c r="E334" s="234">
        <v>1</v>
      </c>
      <c r="F334" s="234"/>
      <c r="G334" s="235">
        <f>E334*F334</f>
        <v>0</v>
      </c>
      <c r="H334" s="236">
        <v>0</v>
      </c>
      <c r="I334" s="237">
        <f>E334*H334</f>
        <v>0</v>
      </c>
      <c r="J334" s="236"/>
      <c r="K334" s="237">
        <f>E334*J334</f>
        <v>0</v>
      </c>
      <c r="O334" s="229">
        <v>2</v>
      </c>
      <c r="AA334" s="205">
        <v>12</v>
      </c>
      <c r="AB334" s="205">
        <v>0</v>
      </c>
      <c r="AC334" s="205">
        <v>146</v>
      </c>
      <c r="AZ334" s="205">
        <v>4</v>
      </c>
      <c r="BA334" s="205">
        <f>IF(AZ334=1,G334,0)</f>
        <v>0</v>
      </c>
      <c r="BB334" s="205">
        <f>IF(AZ334=2,G334,0)</f>
        <v>0</v>
      </c>
      <c r="BC334" s="205">
        <f>IF(AZ334=3,G334,0)</f>
        <v>0</v>
      </c>
      <c r="BD334" s="205">
        <f>IF(AZ334=4,G334,0)</f>
        <v>0</v>
      </c>
      <c r="BE334" s="205">
        <f>IF(AZ334=5,G334,0)</f>
        <v>0</v>
      </c>
      <c r="CA334" s="229">
        <v>12</v>
      </c>
      <c r="CB334" s="229">
        <v>0</v>
      </c>
    </row>
    <row r="335" spans="1:80" ht="33.75" x14ac:dyDescent="0.2">
      <c r="A335" s="238"/>
      <c r="B335" s="239"/>
      <c r="C335" s="331" t="s">
        <v>575</v>
      </c>
      <c r="D335" s="332"/>
      <c r="E335" s="332"/>
      <c r="F335" s="332"/>
      <c r="G335" s="333"/>
      <c r="I335" s="240"/>
      <c r="K335" s="240"/>
      <c r="L335" s="241" t="s">
        <v>575</v>
      </c>
      <c r="O335" s="229">
        <v>3</v>
      </c>
    </row>
    <row r="336" spans="1:80" x14ac:dyDescent="0.2">
      <c r="A336" s="230">
        <v>137</v>
      </c>
      <c r="B336" s="231" t="s">
        <v>576</v>
      </c>
      <c r="C336" s="232" t="s">
        <v>577</v>
      </c>
      <c r="D336" s="233" t="s">
        <v>219</v>
      </c>
      <c r="E336" s="234">
        <v>1</v>
      </c>
      <c r="F336" s="234"/>
      <c r="G336" s="235">
        <f>E336*F336</f>
        <v>0</v>
      </c>
      <c r="H336" s="236">
        <v>0</v>
      </c>
      <c r="I336" s="237">
        <f>E336*H336</f>
        <v>0</v>
      </c>
      <c r="J336" s="236"/>
      <c r="K336" s="237">
        <f>E336*J336</f>
        <v>0</v>
      </c>
      <c r="O336" s="229">
        <v>2</v>
      </c>
      <c r="AA336" s="205">
        <v>12</v>
      </c>
      <c r="AB336" s="205">
        <v>0</v>
      </c>
      <c r="AC336" s="205">
        <v>149</v>
      </c>
      <c r="AZ336" s="205">
        <v>4</v>
      </c>
      <c r="BA336" s="205">
        <f>IF(AZ336=1,G336,0)</f>
        <v>0</v>
      </c>
      <c r="BB336" s="205">
        <f>IF(AZ336=2,G336,0)</f>
        <v>0</v>
      </c>
      <c r="BC336" s="205">
        <f>IF(AZ336=3,G336,0)</f>
        <v>0</v>
      </c>
      <c r="BD336" s="205">
        <f>IF(AZ336=4,G336,0)</f>
        <v>0</v>
      </c>
      <c r="BE336" s="205">
        <f>IF(AZ336=5,G336,0)</f>
        <v>0</v>
      </c>
      <c r="CA336" s="229">
        <v>12</v>
      </c>
      <c r="CB336" s="229">
        <v>0</v>
      </c>
    </row>
    <row r="337" spans="1:80" ht="22.5" x14ac:dyDescent="0.2">
      <c r="A337" s="238"/>
      <c r="B337" s="239"/>
      <c r="C337" s="331" t="s">
        <v>578</v>
      </c>
      <c r="D337" s="332"/>
      <c r="E337" s="332"/>
      <c r="F337" s="332"/>
      <c r="G337" s="333"/>
      <c r="I337" s="240"/>
      <c r="K337" s="240"/>
      <c r="L337" s="241" t="s">
        <v>578</v>
      </c>
      <c r="O337" s="229">
        <v>3</v>
      </c>
    </row>
    <row r="338" spans="1:80" x14ac:dyDescent="0.2">
      <c r="A338" s="248"/>
      <c r="B338" s="249" t="s">
        <v>98</v>
      </c>
      <c r="C338" s="250" t="s">
        <v>518</v>
      </c>
      <c r="D338" s="251"/>
      <c r="E338" s="252"/>
      <c r="F338" s="253"/>
      <c r="G338" s="254">
        <f>SUM(G290:G337)</f>
        <v>0</v>
      </c>
      <c r="H338" s="255"/>
      <c r="I338" s="256">
        <f>SUM(I290:I337)</f>
        <v>0</v>
      </c>
      <c r="J338" s="255"/>
      <c r="K338" s="256">
        <f>SUM(K290:K337)</f>
        <v>0</v>
      </c>
      <c r="O338" s="229">
        <v>4</v>
      </c>
      <c r="BA338" s="257">
        <f>SUM(BA290:BA337)</f>
        <v>0</v>
      </c>
      <c r="BB338" s="257">
        <f>SUM(BB290:BB337)</f>
        <v>0</v>
      </c>
      <c r="BC338" s="257">
        <f>SUM(BC290:BC337)</f>
        <v>0</v>
      </c>
      <c r="BD338" s="257">
        <f>SUM(BD290:BD337)</f>
        <v>0</v>
      </c>
      <c r="BE338" s="257">
        <f>SUM(BE290:BE337)</f>
        <v>0</v>
      </c>
    </row>
    <row r="339" spans="1:80" x14ac:dyDescent="0.2">
      <c r="A339" s="219" t="s">
        <v>96</v>
      </c>
      <c r="B339" s="220" t="s">
        <v>579</v>
      </c>
      <c r="C339" s="221" t="s">
        <v>580</v>
      </c>
      <c r="D339" s="222"/>
      <c r="E339" s="223"/>
      <c r="F339" s="223"/>
      <c r="G339" s="224"/>
      <c r="H339" s="225"/>
      <c r="I339" s="226"/>
      <c r="J339" s="227"/>
      <c r="K339" s="228"/>
      <c r="O339" s="229">
        <v>1</v>
      </c>
    </row>
    <row r="340" spans="1:80" x14ac:dyDescent="0.2">
      <c r="A340" s="230">
        <v>138</v>
      </c>
      <c r="B340" s="231" t="s">
        <v>582</v>
      </c>
      <c r="C340" s="232" t="s">
        <v>583</v>
      </c>
      <c r="D340" s="233" t="s">
        <v>366</v>
      </c>
      <c r="E340" s="234">
        <v>60.058840199999999</v>
      </c>
      <c r="F340" s="234"/>
      <c r="G340" s="235">
        <f t="shared" ref="G340:G348" si="8">E340*F340</f>
        <v>0</v>
      </c>
      <c r="H340" s="236">
        <v>0</v>
      </c>
      <c r="I340" s="237">
        <f t="shared" ref="I340:I348" si="9">E340*H340</f>
        <v>0</v>
      </c>
      <c r="J340" s="236"/>
      <c r="K340" s="237">
        <f t="shared" ref="K340:K348" si="10">E340*J340</f>
        <v>0</v>
      </c>
      <c r="O340" s="229">
        <v>2</v>
      </c>
      <c r="AA340" s="205">
        <v>8</v>
      </c>
      <c r="AB340" s="205">
        <v>0</v>
      </c>
      <c r="AC340" s="205">
        <v>3</v>
      </c>
      <c r="AZ340" s="205">
        <v>1</v>
      </c>
      <c r="BA340" s="205">
        <f t="shared" ref="BA340:BA348" si="11">IF(AZ340=1,G340,0)</f>
        <v>0</v>
      </c>
      <c r="BB340" s="205">
        <f t="shared" ref="BB340:BB348" si="12">IF(AZ340=2,G340,0)</f>
        <v>0</v>
      </c>
      <c r="BC340" s="205">
        <f t="shared" ref="BC340:BC348" si="13">IF(AZ340=3,G340,0)</f>
        <v>0</v>
      </c>
      <c r="BD340" s="205">
        <f t="shared" ref="BD340:BD348" si="14">IF(AZ340=4,G340,0)</f>
        <v>0</v>
      </c>
      <c r="BE340" s="205">
        <f t="shared" ref="BE340:BE348" si="15">IF(AZ340=5,G340,0)</f>
        <v>0</v>
      </c>
      <c r="CA340" s="229">
        <v>8</v>
      </c>
      <c r="CB340" s="229">
        <v>0</v>
      </c>
    </row>
    <row r="341" spans="1:80" x14ac:dyDescent="0.2">
      <c r="A341" s="230">
        <v>139</v>
      </c>
      <c r="B341" s="231" t="s">
        <v>584</v>
      </c>
      <c r="C341" s="232" t="s">
        <v>585</v>
      </c>
      <c r="D341" s="233" t="s">
        <v>366</v>
      </c>
      <c r="E341" s="234">
        <v>60.058840199999999</v>
      </c>
      <c r="F341" s="234"/>
      <c r="G341" s="235">
        <f t="shared" si="8"/>
        <v>0</v>
      </c>
      <c r="H341" s="236">
        <v>0</v>
      </c>
      <c r="I341" s="237">
        <f t="shared" si="9"/>
        <v>0</v>
      </c>
      <c r="J341" s="236"/>
      <c r="K341" s="237">
        <f t="shared" si="10"/>
        <v>0</v>
      </c>
      <c r="O341" s="229">
        <v>2</v>
      </c>
      <c r="AA341" s="205">
        <v>8</v>
      </c>
      <c r="AB341" s="205">
        <v>0</v>
      </c>
      <c r="AC341" s="205">
        <v>3</v>
      </c>
      <c r="AZ341" s="205">
        <v>1</v>
      </c>
      <c r="BA341" s="205">
        <f t="shared" si="11"/>
        <v>0</v>
      </c>
      <c r="BB341" s="205">
        <f t="shared" si="12"/>
        <v>0</v>
      </c>
      <c r="BC341" s="205">
        <f t="shared" si="13"/>
        <v>0</v>
      </c>
      <c r="BD341" s="205">
        <f t="shared" si="14"/>
        <v>0</v>
      </c>
      <c r="BE341" s="205">
        <f t="shared" si="15"/>
        <v>0</v>
      </c>
      <c r="CA341" s="229">
        <v>8</v>
      </c>
      <c r="CB341" s="229">
        <v>0</v>
      </c>
    </row>
    <row r="342" spans="1:80" x14ac:dyDescent="0.2">
      <c r="A342" s="230">
        <v>140</v>
      </c>
      <c r="B342" s="231" t="s">
        <v>586</v>
      </c>
      <c r="C342" s="232" t="s">
        <v>587</v>
      </c>
      <c r="D342" s="233" t="s">
        <v>366</v>
      </c>
      <c r="E342" s="234">
        <v>30.029420099999999</v>
      </c>
      <c r="F342" s="234"/>
      <c r="G342" s="235">
        <f t="shared" si="8"/>
        <v>0</v>
      </c>
      <c r="H342" s="236">
        <v>0</v>
      </c>
      <c r="I342" s="237">
        <f t="shared" si="9"/>
        <v>0</v>
      </c>
      <c r="J342" s="236"/>
      <c r="K342" s="237">
        <f t="shared" si="10"/>
        <v>0</v>
      </c>
      <c r="O342" s="229">
        <v>2</v>
      </c>
      <c r="AA342" s="205">
        <v>8</v>
      </c>
      <c r="AB342" s="205">
        <v>0</v>
      </c>
      <c r="AC342" s="205">
        <v>3</v>
      </c>
      <c r="AZ342" s="205">
        <v>1</v>
      </c>
      <c r="BA342" s="205">
        <f t="shared" si="11"/>
        <v>0</v>
      </c>
      <c r="BB342" s="205">
        <f t="shared" si="12"/>
        <v>0</v>
      </c>
      <c r="BC342" s="205">
        <f t="shared" si="13"/>
        <v>0</v>
      </c>
      <c r="BD342" s="205">
        <f t="shared" si="14"/>
        <v>0</v>
      </c>
      <c r="BE342" s="205">
        <f t="shared" si="15"/>
        <v>0</v>
      </c>
      <c r="CA342" s="229">
        <v>8</v>
      </c>
      <c r="CB342" s="229">
        <v>0</v>
      </c>
    </row>
    <row r="343" spans="1:80" x14ac:dyDescent="0.2">
      <c r="A343" s="230">
        <v>141</v>
      </c>
      <c r="B343" s="231" t="s">
        <v>588</v>
      </c>
      <c r="C343" s="232" t="s">
        <v>589</v>
      </c>
      <c r="D343" s="233" t="s">
        <v>366</v>
      </c>
      <c r="E343" s="234">
        <v>540.52956180000001</v>
      </c>
      <c r="F343" s="234"/>
      <c r="G343" s="235">
        <f t="shared" si="8"/>
        <v>0</v>
      </c>
      <c r="H343" s="236">
        <v>0</v>
      </c>
      <c r="I343" s="237">
        <f t="shared" si="9"/>
        <v>0</v>
      </c>
      <c r="J343" s="236"/>
      <c r="K343" s="237">
        <f t="shared" si="10"/>
        <v>0</v>
      </c>
      <c r="O343" s="229">
        <v>2</v>
      </c>
      <c r="AA343" s="205">
        <v>8</v>
      </c>
      <c r="AB343" s="205">
        <v>0</v>
      </c>
      <c r="AC343" s="205">
        <v>3</v>
      </c>
      <c r="AZ343" s="205">
        <v>1</v>
      </c>
      <c r="BA343" s="205">
        <f t="shared" si="11"/>
        <v>0</v>
      </c>
      <c r="BB343" s="205">
        <f t="shared" si="12"/>
        <v>0</v>
      </c>
      <c r="BC343" s="205">
        <f t="shared" si="13"/>
        <v>0</v>
      </c>
      <c r="BD343" s="205">
        <f t="shared" si="14"/>
        <v>0</v>
      </c>
      <c r="BE343" s="205">
        <f t="shared" si="15"/>
        <v>0</v>
      </c>
      <c r="CA343" s="229">
        <v>8</v>
      </c>
      <c r="CB343" s="229">
        <v>0</v>
      </c>
    </row>
    <row r="344" spans="1:80" x14ac:dyDescent="0.2">
      <c r="A344" s="230">
        <v>142</v>
      </c>
      <c r="B344" s="231" t="s">
        <v>590</v>
      </c>
      <c r="C344" s="232" t="s">
        <v>591</v>
      </c>
      <c r="D344" s="233" t="s">
        <v>366</v>
      </c>
      <c r="E344" s="234">
        <v>30.029420099999999</v>
      </c>
      <c r="F344" s="234"/>
      <c r="G344" s="235">
        <f t="shared" si="8"/>
        <v>0</v>
      </c>
      <c r="H344" s="236">
        <v>0</v>
      </c>
      <c r="I344" s="237">
        <f t="shared" si="9"/>
        <v>0</v>
      </c>
      <c r="J344" s="236"/>
      <c r="K344" s="237">
        <f t="shared" si="10"/>
        <v>0</v>
      </c>
      <c r="O344" s="229">
        <v>2</v>
      </c>
      <c r="AA344" s="205">
        <v>8</v>
      </c>
      <c r="AB344" s="205">
        <v>0</v>
      </c>
      <c r="AC344" s="205">
        <v>3</v>
      </c>
      <c r="AZ344" s="205">
        <v>1</v>
      </c>
      <c r="BA344" s="205">
        <f t="shared" si="11"/>
        <v>0</v>
      </c>
      <c r="BB344" s="205">
        <f t="shared" si="12"/>
        <v>0</v>
      </c>
      <c r="BC344" s="205">
        <f t="shared" si="13"/>
        <v>0</v>
      </c>
      <c r="BD344" s="205">
        <f t="shared" si="14"/>
        <v>0</v>
      </c>
      <c r="BE344" s="205">
        <f t="shared" si="15"/>
        <v>0</v>
      </c>
      <c r="CA344" s="229">
        <v>8</v>
      </c>
      <c r="CB344" s="229">
        <v>0</v>
      </c>
    </row>
    <row r="345" spans="1:80" x14ac:dyDescent="0.2">
      <c r="A345" s="230">
        <v>143</v>
      </c>
      <c r="B345" s="231" t="s">
        <v>592</v>
      </c>
      <c r="C345" s="232" t="s">
        <v>593</v>
      </c>
      <c r="D345" s="233" t="s">
        <v>366</v>
      </c>
      <c r="E345" s="234">
        <v>240.2353608</v>
      </c>
      <c r="F345" s="234"/>
      <c r="G345" s="235">
        <f t="shared" si="8"/>
        <v>0</v>
      </c>
      <c r="H345" s="236">
        <v>0</v>
      </c>
      <c r="I345" s="237">
        <f t="shared" si="9"/>
        <v>0</v>
      </c>
      <c r="J345" s="236"/>
      <c r="K345" s="237">
        <f t="shared" si="10"/>
        <v>0</v>
      </c>
      <c r="O345" s="229">
        <v>2</v>
      </c>
      <c r="AA345" s="205">
        <v>8</v>
      </c>
      <c r="AB345" s="205">
        <v>0</v>
      </c>
      <c r="AC345" s="205">
        <v>3</v>
      </c>
      <c r="AZ345" s="205">
        <v>1</v>
      </c>
      <c r="BA345" s="205">
        <f t="shared" si="11"/>
        <v>0</v>
      </c>
      <c r="BB345" s="205">
        <f t="shared" si="12"/>
        <v>0</v>
      </c>
      <c r="BC345" s="205">
        <f t="shared" si="13"/>
        <v>0</v>
      </c>
      <c r="BD345" s="205">
        <f t="shared" si="14"/>
        <v>0</v>
      </c>
      <c r="BE345" s="205">
        <f t="shared" si="15"/>
        <v>0</v>
      </c>
      <c r="CA345" s="229">
        <v>8</v>
      </c>
      <c r="CB345" s="229">
        <v>0</v>
      </c>
    </row>
    <row r="346" spans="1:80" x14ac:dyDescent="0.2">
      <c r="A346" s="230">
        <v>144</v>
      </c>
      <c r="B346" s="231" t="s">
        <v>594</v>
      </c>
      <c r="C346" s="232" t="s">
        <v>595</v>
      </c>
      <c r="D346" s="233" t="s">
        <v>366</v>
      </c>
      <c r="E346" s="234">
        <v>30.029420099999999</v>
      </c>
      <c r="F346" s="234"/>
      <c r="G346" s="235">
        <f t="shared" si="8"/>
        <v>0</v>
      </c>
      <c r="H346" s="236">
        <v>0</v>
      </c>
      <c r="I346" s="237">
        <f t="shared" si="9"/>
        <v>0</v>
      </c>
      <c r="J346" s="236"/>
      <c r="K346" s="237">
        <f t="shared" si="10"/>
        <v>0</v>
      </c>
      <c r="O346" s="229">
        <v>2</v>
      </c>
      <c r="AA346" s="205">
        <v>8</v>
      </c>
      <c r="AB346" s="205">
        <v>0</v>
      </c>
      <c r="AC346" s="205">
        <v>3</v>
      </c>
      <c r="AZ346" s="205">
        <v>1</v>
      </c>
      <c r="BA346" s="205">
        <f t="shared" si="11"/>
        <v>0</v>
      </c>
      <c r="BB346" s="205">
        <f t="shared" si="12"/>
        <v>0</v>
      </c>
      <c r="BC346" s="205">
        <f t="shared" si="13"/>
        <v>0</v>
      </c>
      <c r="BD346" s="205">
        <f t="shared" si="14"/>
        <v>0</v>
      </c>
      <c r="BE346" s="205">
        <f t="shared" si="15"/>
        <v>0</v>
      </c>
      <c r="CA346" s="229">
        <v>8</v>
      </c>
      <c r="CB346" s="229">
        <v>0</v>
      </c>
    </row>
    <row r="347" spans="1:80" x14ac:dyDescent="0.2">
      <c r="A347" s="230">
        <v>145</v>
      </c>
      <c r="B347" s="231" t="s">
        <v>596</v>
      </c>
      <c r="C347" s="232" t="s">
        <v>597</v>
      </c>
      <c r="D347" s="233" t="s">
        <v>366</v>
      </c>
      <c r="E347" s="234">
        <v>30.029420099999999</v>
      </c>
      <c r="F347" s="234"/>
      <c r="G347" s="235">
        <f t="shared" si="8"/>
        <v>0</v>
      </c>
      <c r="H347" s="236">
        <v>0</v>
      </c>
      <c r="I347" s="237">
        <f t="shared" si="9"/>
        <v>0</v>
      </c>
      <c r="J347" s="236"/>
      <c r="K347" s="237">
        <f t="shared" si="10"/>
        <v>0</v>
      </c>
      <c r="O347" s="229">
        <v>2</v>
      </c>
      <c r="AA347" s="205">
        <v>8</v>
      </c>
      <c r="AB347" s="205">
        <v>0</v>
      </c>
      <c r="AC347" s="205">
        <v>3</v>
      </c>
      <c r="AZ347" s="205">
        <v>1</v>
      </c>
      <c r="BA347" s="205">
        <f t="shared" si="11"/>
        <v>0</v>
      </c>
      <c r="BB347" s="205">
        <f t="shared" si="12"/>
        <v>0</v>
      </c>
      <c r="BC347" s="205">
        <f t="shared" si="13"/>
        <v>0</v>
      </c>
      <c r="BD347" s="205">
        <f t="shared" si="14"/>
        <v>0</v>
      </c>
      <c r="BE347" s="205">
        <f t="shared" si="15"/>
        <v>0</v>
      </c>
      <c r="CA347" s="229">
        <v>8</v>
      </c>
      <c r="CB347" s="229">
        <v>0</v>
      </c>
    </row>
    <row r="348" spans="1:80" x14ac:dyDescent="0.2">
      <c r="A348" s="230">
        <v>146</v>
      </c>
      <c r="B348" s="231" t="s">
        <v>598</v>
      </c>
      <c r="C348" s="232" t="s">
        <v>599</v>
      </c>
      <c r="D348" s="233" t="s">
        <v>366</v>
      </c>
      <c r="E348" s="234">
        <v>30.029420099999999</v>
      </c>
      <c r="F348" s="234"/>
      <c r="G348" s="235">
        <f t="shared" si="8"/>
        <v>0</v>
      </c>
      <c r="H348" s="236">
        <v>0</v>
      </c>
      <c r="I348" s="237">
        <f t="shared" si="9"/>
        <v>0</v>
      </c>
      <c r="J348" s="236"/>
      <c r="K348" s="237">
        <f t="shared" si="10"/>
        <v>0</v>
      </c>
      <c r="O348" s="229">
        <v>2</v>
      </c>
      <c r="AA348" s="205">
        <v>8</v>
      </c>
      <c r="AB348" s="205">
        <v>0</v>
      </c>
      <c r="AC348" s="205">
        <v>3</v>
      </c>
      <c r="AZ348" s="205">
        <v>1</v>
      </c>
      <c r="BA348" s="205">
        <f t="shared" si="11"/>
        <v>0</v>
      </c>
      <c r="BB348" s="205">
        <f t="shared" si="12"/>
        <v>0</v>
      </c>
      <c r="BC348" s="205">
        <f t="shared" si="13"/>
        <v>0</v>
      </c>
      <c r="BD348" s="205">
        <f t="shared" si="14"/>
        <v>0</v>
      </c>
      <c r="BE348" s="205">
        <f t="shared" si="15"/>
        <v>0</v>
      </c>
      <c r="CA348" s="229">
        <v>8</v>
      </c>
      <c r="CB348" s="229">
        <v>0</v>
      </c>
    </row>
    <row r="349" spans="1:80" x14ac:dyDescent="0.2">
      <c r="A349" s="248"/>
      <c r="B349" s="249" t="s">
        <v>98</v>
      </c>
      <c r="C349" s="250" t="s">
        <v>581</v>
      </c>
      <c r="D349" s="251"/>
      <c r="E349" s="252"/>
      <c r="F349" s="253"/>
      <c r="G349" s="254">
        <f>SUM(G339:G348)</f>
        <v>0</v>
      </c>
      <c r="H349" s="255"/>
      <c r="I349" s="256">
        <f>SUM(I339:I348)</f>
        <v>0</v>
      </c>
      <c r="J349" s="255"/>
      <c r="K349" s="256">
        <f>SUM(K339:K348)</f>
        <v>0</v>
      </c>
      <c r="O349" s="229">
        <v>4</v>
      </c>
      <c r="BA349" s="257">
        <f>SUM(BA339:BA348)</f>
        <v>0</v>
      </c>
      <c r="BB349" s="257">
        <f>SUM(BB339:BB348)</f>
        <v>0</v>
      </c>
      <c r="BC349" s="257">
        <f>SUM(BC339:BC348)</f>
        <v>0</v>
      </c>
      <c r="BD349" s="257">
        <f>SUM(BD339:BD348)</f>
        <v>0</v>
      </c>
      <c r="BE349" s="257">
        <f>SUM(BE339:BE348)</f>
        <v>0</v>
      </c>
    </row>
    <row r="350" spans="1:80" x14ac:dyDescent="0.2">
      <c r="E350" s="205"/>
    </row>
    <row r="351" spans="1:80" x14ac:dyDescent="0.2">
      <c r="E351" s="205"/>
    </row>
    <row r="352" spans="1:80" x14ac:dyDescent="0.2">
      <c r="E352" s="205"/>
    </row>
    <row r="353" spans="5:5" x14ac:dyDescent="0.2">
      <c r="E353" s="205"/>
    </row>
    <row r="354" spans="5:5" x14ac:dyDescent="0.2">
      <c r="E354" s="205"/>
    </row>
    <row r="355" spans="5:5" x14ac:dyDescent="0.2">
      <c r="E355" s="205"/>
    </row>
    <row r="356" spans="5:5" x14ac:dyDescent="0.2">
      <c r="E356" s="205"/>
    </row>
    <row r="357" spans="5:5" x14ac:dyDescent="0.2">
      <c r="E357" s="205"/>
    </row>
    <row r="358" spans="5:5" x14ac:dyDescent="0.2">
      <c r="E358" s="205"/>
    </row>
    <row r="359" spans="5:5" x14ac:dyDescent="0.2">
      <c r="E359" s="205"/>
    </row>
    <row r="360" spans="5:5" x14ac:dyDescent="0.2">
      <c r="E360" s="205"/>
    </row>
    <row r="361" spans="5:5" x14ac:dyDescent="0.2">
      <c r="E361" s="205"/>
    </row>
    <row r="362" spans="5:5" x14ac:dyDescent="0.2">
      <c r="E362" s="205"/>
    </row>
    <row r="363" spans="5:5" x14ac:dyDescent="0.2">
      <c r="E363" s="205"/>
    </row>
    <row r="364" spans="5:5" x14ac:dyDescent="0.2">
      <c r="E364" s="205"/>
    </row>
    <row r="365" spans="5:5" x14ac:dyDescent="0.2">
      <c r="E365" s="205"/>
    </row>
    <row r="366" spans="5:5" x14ac:dyDescent="0.2">
      <c r="E366" s="205"/>
    </row>
    <row r="367" spans="5:5" x14ac:dyDescent="0.2">
      <c r="E367" s="205"/>
    </row>
    <row r="368" spans="5:5" x14ac:dyDescent="0.2">
      <c r="E368" s="205"/>
    </row>
    <row r="369" spans="1:7" x14ac:dyDescent="0.2">
      <c r="E369" s="205"/>
    </row>
    <row r="370" spans="1:7" x14ac:dyDescent="0.2">
      <c r="E370" s="205"/>
    </row>
    <row r="371" spans="1:7" x14ac:dyDescent="0.2">
      <c r="E371" s="205"/>
    </row>
    <row r="372" spans="1:7" x14ac:dyDescent="0.2">
      <c r="E372" s="205"/>
    </row>
    <row r="373" spans="1:7" x14ac:dyDescent="0.2">
      <c r="A373" s="247"/>
      <c r="B373" s="247"/>
      <c r="C373" s="247"/>
      <c r="D373" s="247"/>
      <c r="E373" s="247"/>
      <c r="F373" s="247"/>
      <c r="G373" s="247"/>
    </row>
    <row r="374" spans="1:7" x14ac:dyDescent="0.2">
      <c r="A374" s="247"/>
      <c r="B374" s="247"/>
      <c r="C374" s="247"/>
      <c r="D374" s="247"/>
      <c r="E374" s="247"/>
      <c r="F374" s="247"/>
      <c r="G374" s="247"/>
    </row>
    <row r="375" spans="1:7" x14ac:dyDescent="0.2">
      <c r="A375" s="247"/>
      <c r="B375" s="247"/>
      <c r="C375" s="247"/>
      <c r="D375" s="247"/>
      <c r="E375" s="247"/>
      <c r="F375" s="247"/>
      <c r="G375" s="247"/>
    </row>
    <row r="376" spans="1:7" x14ac:dyDescent="0.2">
      <c r="A376" s="247"/>
      <c r="B376" s="247"/>
      <c r="C376" s="247"/>
      <c r="D376" s="247"/>
      <c r="E376" s="247"/>
      <c r="F376" s="247"/>
      <c r="G376" s="247"/>
    </row>
    <row r="377" spans="1:7" x14ac:dyDescent="0.2">
      <c r="E377" s="205"/>
    </row>
    <row r="378" spans="1:7" x14ac:dyDescent="0.2">
      <c r="E378" s="205"/>
    </row>
    <row r="379" spans="1:7" x14ac:dyDescent="0.2">
      <c r="E379" s="205"/>
    </row>
    <row r="380" spans="1:7" x14ac:dyDescent="0.2">
      <c r="E380" s="205"/>
    </row>
    <row r="381" spans="1:7" x14ac:dyDescent="0.2">
      <c r="E381" s="205"/>
    </row>
    <row r="382" spans="1:7" x14ac:dyDescent="0.2">
      <c r="E382" s="205"/>
    </row>
    <row r="383" spans="1:7" x14ac:dyDescent="0.2">
      <c r="E383" s="205"/>
    </row>
    <row r="384" spans="1:7" x14ac:dyDescent="0.2">
      <c r="E384" s="205"/>
    </row>
    <row r="385" spans="5:5" x14ac:dyDescent="0.2">
      <c r="E385" s="205"/>
    </row>
    <row r="386" spans="5:5" x14ac:dyDescent="0.2">
      <c r="E386" s="205"/>
    </row>
    <row r="387" spans="5:5" x14ac:dyDescent="0.2">
      <c r="E387" s="205"/>
    </row>
    <row r="388" spans="5:5" x14ac:dyDescent="0.2">
      <c r="E388" s="205"/>
    </row>
    <row r="389" spans="5:5" x14ac:dyDescent="0.2">
      <c r="E389" s="205"/>
    </row>
    <row r="390" spans="5:5" x14ac:dyDescent="0.2">
      <c r="E390" s="205"/>
    </row>
    <row r="391" spans="5:5" x14ac:dyDescent="0.2">
      <c r="E391" s="205"/>
    </row>
    <row r="392" spans="5:5" x14ac:dyDescent="0.2">
      <c r="E392" s="205"/>
    </row>
    <row r="393" spans="5:5" x14ac:dyDescent="0.2">
      <c r="E393" s="205"/>
    </row>
    <row r="394" spans="5:5" x14ac:dyDescent="0.2">
      <c r="E394" s="205"/>
    </row>
    <row r="395" spans="5:5" x14ac:dyDescent="0.2">
      <c r="E395" s="205"/>
    </row>
    <row r="396" spans="5:5" x14ac:dyDescent="0.2">
      <c r="E396" s="205"/>
    </row>
    <row r="397" spans="5:5" x14ac:dyDescent="0.2">
      <c r="E397" s="205"/>
    </row>
    <row r="398" spans="5:5" x14ac:dyDescent="0.2">
      <c r="E398" s="205"/>
    </row>
    <row r="399" spans="5:5" x14ac:dyDescent="0.2">
      <c r="E399" s="205"/>
    </row>
    <row r="400" spans="5:5" x14ac:dyDescent="0.2">
      <c r="E400" s="205"/>
    </row>
    <row r="401" spans="1:7" x14ac:dyDescent="0.2">
      <c r="E401" s="205"/>
    </row>
    <row r="402" spans="1:7" x14ac:dyDescent="0.2">
      <c r="E402" s="205"/>
    </row>
    <row r="403" spans="1:7" x14ac:dyDescent="0.2">
      <c r="E403" s="205"/>
    </row>
    <row r="404" spans="1:7" x14ac:dyDescent="0.2">
      <c r="E404" s="205"/>
    </row>
    <row r="405" spans="1:7" x14ac:dyDescent="0.2">
      <c r="E405" s="205"/>
    </row>
    <row r="406" spans="1:7" x14ac:dyDescent="0.2">
      <c r="E406" s="205"/>
    </row>
    <row r="407" spans="1:7" x14ac:dyDescent="0.2">
      <c r="E407" s="205"/>
    </row>
    <row r="408" spans="1:7" x14ac:dyDescent="0.2">
      <c r="A408" s="258"/>
      <c r="B408" s="258"/>
    </row>
    <row r="409" spans="1:7" x14ac:dyDescent="0.2">
      <c r="A409" s="247"/>
      <c r="B409" s="247"/>
      <c r="C409" s="259"/>
      <c r="D409" s="259"/>
      <c r="E409" s="260"/>
      <c r="F409" s="259"/>
      <c r="G409" s="261"/>
    </row>
    <row r="410" spans="1:7" x14ac:dyDescent="0.2">
      <c r="A410" s="262"/>
      <c r="B410" s="262"/>
      <c r="C410" s="247"/>
      <c r="D410" s="247"/>
      <c r="E410" s="263"/>
      <c r="F410" s="247"/>
      <c r="G410" s="247"/>
    </row>
    <row r="411" spans="1:7" x14ac:dyDescent="0.2">
      <c r="A411" s="247"/>
      <c r="B411" s="247"/>
      <c r="C411" s="247"/>
      <c r="D411" s="247"/>
      <c r="E411" s="263"/>
      <c r="F411" s="247"/>
      <c r="G411" s="247"/>
    </row>
    <row r="412" spans="1:7" x14ac:dyDescent="0.2">
      <c r="A412" s="247"/>
      <c r="B412" s="247"/>
      <c r="C412" s="247"/>
      <c r="D412" s="247"/>
      <c r="E412" s="263"/>
      <c r="F412" s="247"/>
      <c r="G412" s="247"/>
    </row>
    <row r="413" spans="1:7" x14ac:dyDescent="0.2">
      <c r="A413" s="247"/>
      <c r="B413" s="247"/>
      <c r="C413" s="247"/>
      <c r="D413" s="247"/>
      <c r="E413" s="263"/>
      <c r="F413" s="247"/>
      <c r="G413" s="247"/>
    </row>
    <row r="414" spans="1:7" x14ac:dyDescent="0.2">
      <c r="A414" s="247"/>
      <c r="B414" s="247"/>
      <c r="C414" s="247"/>
      <c r="D414" s="247"/>
      <c r="E414" s="263"/>
      <c r="F414" s="247"/>
      <c r="G414" s="247"/>
    </row>
    <row r="415" spans="1:7" x14ac:dyDescent="0.2">
      <c r="A415" s="247"/>
      <c r="B415" s="247"/>
      <c r="C415" s="247"/>
      <c r="D415" s="247"/>
      <c r="E415" s="263"/>
      <c r="F415" s="247"/>
      <c r="G415" s="247"/>
    </row>
    <row r="416" spans="1:7" x14ac:dyDescent="0.2">
      <c r="A416" s="247"/>
      <c r="B416" s="247"/>
      <c r="C416" s="247"/>
      <c r="D416" s="247"/>
      <c r="E416" s="263"/>
      <c r="F416" s="247"/>
      <c r="G416" s="247"/>
    </row>
    <row r="417" spans="1:7" x14ac:dyDescent="0.2">
      <c r="A417" s="247"/>
      <c r="B417" s="247"/>
      <c r="C417" s="247"/>
      <c r="D417" s="247"/>
      <c r="E417" s="263"/>
      <c r="F417" s="247"/>
      <c r="G417" s="247"/>
    </row>
    <row r="418" spans="1:7" x14ac:dyDescent="0.2">
      <c r="A418" s="247"/>
      <c r="B418" s="247"/>
      <c r="C418" s="247"/>
      <c r="D418" s="247"/>
      <c r="E418" s="263"/>
      <c r="F418" s="247"/>
      <c r="G418" s="247"/>
    </row>
    <row r="419" spans="1:7" x14ac:dyDescent="0.2">
      <c r="A419" s="247"/>
      <c r="B419" s="247"/>
      <c r="C419" s="247"/>
      <c r="D419" s="247"/>
      <c r="E419" s="263"/>
      <c r="F419" s="247"/>
      <c r="G419" s="247"/>
    </row>
    <row r="420" spans="1:7" x14ac:dyDescent="0.2">
      <c r="A420" s="247"/>
      <c r="B420" s="247"/>
      <c r="C420" s="247"/>
      <c r="D420" s="247"/>
      <c r="E420" s="263"/>
      <c r="F420" s="247"/>
      <c r="G420" s="247"/>
    </row>
    <row r="421" spans="1:7" x14ac:dyDescent="0.2">
      <c r="A421" s="247"/>
      <c r="B421" s="247"/>
      <c r="C421" s="247"/>
      <c r="D421" s="247"/>
      <c r="E421" s="263"/>
      <c r="F421" s="247"/>
      <c r="G421" s="247"/>
    </row>
    <row r="422" spans="1:7" x14ac:dyDescent="0.2">
      <c r="A422" s="247"/>
      <c r="B422" s="247"/>
      <c r="C422" s="247"/>
      <c r="D422" s="247"/>
      <c r="E422" s="263"/>
      <c r="F422" s="247"/>
      <c r="G422" s="247"/>
    </row>
  </sheetData>
  <mergeCells count="167">
    <mergeCell ref="C13:D13"/>
    <mergeCell ref="C17:D17"/>
    <mergeCell ref="C19:D19"/>
    <mergeCell ref="A1:G1"/>
    <mergeCell ref="A3:B3"/>
    <mergeCell ref="A4:B4"/>
    <mergeCell ref="E4:G4"/>
    <mergeCell ref="C9:D9"/>
    <mergeCell ref="C301:F301"/>
    <mergeCell ref="C38:D38"/>
    <mergeCell ref="C40:D40"/>
    <mergeCell ref="C41:D41"/>
    <mergeCell ref="C43:D43"/>
    <mergeCell ref="C44:D44"/>
    <mergeCell ref="C45:D45"/>
    <mergeCell ref="C23:G23"/>
    <mergeCell ref="C27:D27"/>
    <mergeCell ref="C28:D28"/>
    <mergeCell ref="C29:D29"/>
    <mergeCell ref="C30:D30"/>
    <mergeCell ref="C31:D31"/>
    <mergeCell ref="C34:D34"/>
    <mergeCell ref="C36:G36"/>
    <mergeCell ref="C52:D52"/>
    <mergeCell ref="C53:D53"/>
    <mergeCell ref="C54:D54"/>
    <mergeCell ref="C56:D56"/>
    <mergeCell ref="C57:D57"/>
    <mergeCell ref="C58:D58"/>
    <mergeCell ref="C46:D46"/>
    <mergeCell ref="C47:D47"/>
    <mergeCell ref="C48:D48"/>
    <mergeCell ref="C49:D49"/>
    <mergeCell ref="C50:D50"/>
    <mergeCell ref="C51:D51"/>
    <mergeCell ref="C65:D65"/>
    <mergeCell ref="C66:D66"/>
    <mergeCell ref="C67:D67"/>
    <mergeCell ref="C69:D69"/>
    <mergeCell ref="C70:D70"/>
    <mergeCell ref="C72:D72"/>
    <mergeCell ref="C59:D59"/>
    <mergeCell ref="C60:D60"/>
    <mergeCell ref="C61:D61"/>
    <mergeCell ref="C62:D62"/>
    <mergeCell ref="C63:D63"/>
    <mergeCell ref="C64:D64"/>
    <mergeCell ref="C83:D83"/>
    <mergeCell ref="C84:D84"/>
    <mergeCell ref="C85:D85"/>
    <mergeCell ref="C87:D87"/>
    <mergeCell ref="C90:D90"/>
    <mergeCell ref="C91:D91"/>
    <mergeCell ref="C74:G74"/>
    <mergeCell ref="C76:G76"/>
    <mergeCell ref="C79:D79"/>
    <mergeCell ref="C80:D80"/>
    <mergeCell ref="C81:D81"/>
    <mergeCell ref="C82:D82"/>
    <mergeCell ref="C101:D101"/>
    <mergeCell ref="C103:D103"/>
    <mergeCell ref="C105:D105"/>
    <mergeCell ref="C107:D107"/>
    <mergeCell ref="C109:D109"/>
    <mergeCell ref="C111:D111"/>
    <mergeCell ref="C92:D92"/>
    <mergeCell ref="C94:D94"/>
    <mergeCell ref="C95:D95"/>
    <mergeCell ref="C96:D96"/>
    <mergeCell ref="C98:D98"/>
    <mergeCell ref="C99:D99"/>
    <mergeCell ref="C131:G131"/>
    <mergeCell ref="C133:G133"/>
    <mergeCell ref="C135:G135"/>
    <mergeCell ref="C137:G137"/>
    <mergeCell ref="C139:G139"/>
    <mergeCell ref="C141:G141"/>
    <mergeCell ref="C113:D113"/>
    <mergeCell ref="C117:G117"/>
    <mergeCell ref="C119:G119"/>
    <mergeCell ref="C121:G121"/>
    <mergeCell ref="C123:G123"/>
    <mergeCell ref="C125:G125"/>
    <mergeCell ref="C127:G127"/>
    <mergeCell ref="C129:G129"/>
    <mergeCell ref="C168:D168"/>
    <mergeCell ref="C170:G170"/>
    <mergeCell ref="C171:D171"/>
    <mergeCell ref="C172:D172"/>
    <mergeCell ref="C173:D173"/>
    <mergeCell ref="C174:D174"/>
    <mergeCell ref="C176:D176"/>
    <mergeCell ref="C177:D177"/>
    <mergeCell ref="C143:G143"/>
    <mergeCell ref="C145:G145"/>
    <mergeCell ref="C150:G150"/>
    <mergeCell ref="C151:D151"/>
    <mergeCell ref="C153:G153"/>
    <mergeCell ref="C160:D160"/>
    <mergeCell ref="C199:G199"/>
    <mergeCell ref="C203:G203"/>
    <mergeCell ref="C223:D223"/>
    <mergeCell ref="C225:D225"/>
    <mergeCell ref="C227:D227"/>
    <mergeCell ref="C229:G229"/>
    <mergeCell ref="C192:G192"/>
    <mergeCell ref="C193:G193"/>
    <mergeCell ref="C179:D179"/>
    <mergeCell ref="C180:D180"/>
    <mergeCell ref="C181:D181"/>
    <mergeCell ref="C183:G183"/>
    <mergeCell ref="C185:D185"/>
    <mergeCell ref="C230:D230"/>
    <mergeCell ref="C233:D233"/>
    <mergeCell ref="C234:D234"/>
    <mergeCell ref="C235:D235"/>
    <mergeCell ref="C237:D237"/>
    <mergeCell ref="C239:D239"/>
    <mergeCell ref="C208:D208"/>
    <mergeCell ref="C210:D210"/>
    <mergeCell ref="C211:D211"/>
    <mergeCell ref="C214:D214"/>
    <mergeCell ref="C216:D216"/>
    <mergeCell ref="C217:D217"/>
    <mergeCell ref="C219:D219"/>
    <mergeCell ref="C221:D221"/>
    <mergeCell ref="C222:D222"/>
    <mergeCell ref="C262:G262"/>
    <mergeCell ref="C264:G264"/>
    <mergeCell ref="C266:G266"/>
    <mergeCell ref="C268:G268"/>
    <mergeCell ref="C270:G270"/>
    <mergeCell ref="C272:G272"/>
    <mergeCell ref="C274:G274"/>
    <mergeCell ref="C276:G276"/>
    <mergeCell ref="C247:D247"/>
    <mergeCell ref="C252:D252"/>
    <mergeCell ref="C257:D257"/>
    <mergeCell ref="C278:G278"/>
    <mergeCell ref="C280:G280"/>
    <mergeCell ref="C282:G282"/>
    <mergeCell ref="C285:G285"/>
    <mergeCell ref="C287:G287"/>
    <mergeCell ref="C309:G309"/>
    <mergeCell ref="C311:G311"/>
    <mergeCell ref="C313:G313"/>
    <mergeCell ref="C315:G315"/>
    <mergeCell ref="C292:G292"/>
    <mergeCell ref="C294:G294"/>
    <mergeCell ref="C296:G296"/>
    <mergeCell ref="C297:G297"/>
    <mergeCell ref="C299:G299"/>
    <mergeCell ref="C300:G300"/>
    <mergeCell ref="C303:G303"/>
    <mergeCell ref="C305:G305"/>
    <mergeCell ref="C307:G307"/>
    <mergeCell ref="C329:G329"/>
    <mergeCell ref="C331:G331"/>
    <mergeCell ref="C333:G333"/>
    <mergeCell ref="C335:G335"/>
    <mergeCell ref="C337:G337"/>
    <mergeCell ref="C317:G317"/>
    <mergeCell ref="C319:G319"/>
    <mergeCell ref="C321:G321"/>
    <mergeCell ref="C323:G323"/>
    <mergeCell ref="C325:G325"/>
    <mergeCell ref="C327:G32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opLeftCell="A19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0" t="s">
        <v>29</v>
      </c>
      <c r="B1" s="71"/>
      <c r="C1" s="71"/>
      <c r="D1" s="71"/>
      <c r="E1" s="71"/>
      <c r="F1" s="71"/>
      <c r="G1" s="71"/>
    </row>
    <row r="2" spans="1:57" ht="12.75" customHeight="1" x14ac:dyDescent="0.2">
      <c r="A2" s="72" t="s">
        <v>30</v>
      </c>
      <c r="B2" s="73"/>
      <c r="C2" s="74" t="s">
        <v>612</v>
      </c>
      <c r="D2" s="74" t="s">
        <v>613</v>
      </c>
      <c r="E2" s="75"/>
      <c r="F2" s="76" t="s">
        <v>31</v>
      </c>
      <c r="G2" s="77" t="str">
        <f>'01 RO 01 KL'!G2</f>
        <v>801 31 13</v>
      </c>
    </row>
    <row r="3" spans="1:57" ht="3" hidden="1" customHeight="1" x14ac:dyDescent="0.2">
      <c r="A3" s="78"/>
      <c r="B3" s="79"/>
      <c r="C3" s="80"/>
      <c r="D3" s="80"/>
      <c r="E3" s="81"/>
      <c r="F3" s="82"/>
      <c r="G3" s="85">
        <f>'01 RO 01 KL'!G3</f>
        <v>0</v>
      </c>
    </row>
    <row r="4" spans="1:57" ht="12" customHeight="1" x14ac:dyDescent="0.2">
      <c r="A4" s="84" t="s">
        <v>32</v>
      </c>
      <c r="B4" s="79"/>
      <c r="C4" s="80"/>
      <c r="D4" s="80"/>
      <c r="E4" s="81"/>
      <c r="F4" s="82" t="s">
        <v>33</v>
      </c>
      <c r="G4" s="85" t="str">
        <f>'01 RO 01 KL'!G4</f>
        <v>45.21.15</v>
      </c>
    </row>
    <row r="5" spans="1:57" ht="12.95" customHeight="1" x14ac:dyDescent="0.2">
      <c r="A5" s="86" t="s">
        <v>100</v>
      </c>
      <c r="B5" s="87"/>
      <c r="C5" s="88" t="s">
        <v>101</v>
      </c>
      <c r="D5" s="89"/>
      <c r="E5" s="87"/>
      <c r="F5" s="82" t="s">
        <v>34</v>
      </c>
      <c r="G5" s="83" t="s">
        <v>103</v>
      </c>
    </row>
    <row r="6" spans="1:57" ht="12.95" customHeight="1" x14ac:dyDescent="0.2">
      <c r="A6" s="84" t="s">
        <v>35</v>
      </c>
      <c r="B6" s="79"/>
      <c r="C6" s="80"/>
      <c r="D6" s="80"/>
      <c r="E6" s="81"/>
      <c r="F6" s="90" t="s">
        <v>36</v>
      </c>
      <c r="G6" s="91">
        <v>0</v>
      </c>
      <c r="O6" s="92"/>
    </row>
    <row r="7" spans="1:57" ht="12.95" customHeight="1" x14ac:dyDescent="0.2">
      <c r="A7" s="93"/>
      <c r="B7" s="94"/>
      <c r="C7" s="268" t="s">
        <v>99</v>
      </c>
      <c r="D7" s="95"/>
      <c r="E7" s="95"/>
      <c r="F7" s="96" t="s">
        <v>37</v>
      </c>
      <c r="G7" s="91">
        <f>IF(G6=0,,ROUND((F30+F32)/G6,1))</f>
        <v>0</v>
      </c>
    </row>
    <row r="8" spans="1:57" x14ac:dyDescent="0.2">
      <c r="A8" s="97" t="s">
        <v>38</v>
      </c>
      <c r="B8" s="82"/>
      <c r="C8" s="319" t="s">
        <v>610</v>
      </c>
      <c r="D8" s="319"/>
      <c r="E8" s="320"/>
      <c r="F8" s="98" t="s">
        <v>39</v>
      </c>
      <c r="G8" s="99"/>
      <c r="H8" s="100"/>
      <c r="I8" s="101"/>
    </row>
    <row r="9" spans="1:57" x14ac:dyDescent="0.2">
      <c r="A9" s="97" t="s">
        <v>40</v>
      </c>
      <c r="B9" s="82"/>
      <c r="C9" s="319"/>
      <c r="D9" s="319"/>
      <c r="E9" s="320"/>
      <c r="F9" s="82"/>
      <c r="G9" s="102"/>
      <c r="H9" s="103"/>
    </row>
    <row r="10" spans="1:57" x14ac:dyDescent="0.2">
      <c r="A10" s="97" t="s">
        <v>41</v>
      </c>
      <c r="B10" s="82"/>
      <c r="C10" s="319" t="s">
        <v>609</v>
      </c>
      <c r="D10" s="319"/>
      <c r="E10" s="319"/>
      <c r="F10" s="104"/>
      <c r="G10" s="105"/>
      <c r="H10" s="106"/>
    </row>
    <row r="11" spans="1:57" ht="13.5" customHeight="1" x14ac:dyDescent="0.2">
      <c r="A11" s="97" t="s">
        <v>42</v>
      </c>
      <c r="B11" s="82"/>
      <c r="C11" s="319"/>
      <c r="D11" s="319"/>
      <c r="E11" s="319"/>
      <c r="F11" s="107" t="s">
        <v>43</v>
      </c>
      <c r="G11" s="108"/>
      <c r="H11" s="103"/>
      <c r="BA11" s="109"/>
      <c r="BB11" s="109"/>
      <c r="BC11" s="109"/>
      <c r="BD11" s="109"/>
      <c r="BE11" s="109"/>
    </row>
    <row r="12" spans="1:57" ht="12.75" customHeight="1" x14ac:dyDescent="0.2">
      <c r="A12" s="110" t="s">
        <v>44</v>
      </c>
      <c r="B12" s="79"/>
      <c r="C12" s="321"/>
      <c r="D12" s="321"/>
      <c r="E12" s="321"/>
      <c r="F12" s="111" t="s">
        <v>45</v>
      </c>
      <c r="G12" s="112"/>
      <c r="H12" s="103"/>
    </row>
    <row r="13" spans="1:57" ht="28.5" customHeight="1" thickBot="1" x14ac:dyDescent="0.25">
      <c r="A13" s="113" t="s">
        <v>46</v>
      </c>
      <c r="B13" s="114"/>
      <c r="C13" s="114"/>
      <c r="D13" s="114"/>
      <c r="E13" s="115"/>
      <c r="F13" s="115"/>
      <c r="G13" s="116"/>
      <c r="H13" s="103"/>
    </row>
    <row r="14" spans="1:57" ht="17.25" customHeight="1" thickBot="1" x14ac:dyDescent="0.25">
      <c r="A14" s="117" t="s">
        <v>47</v>
      </c>
      <c r="B14" s="118"/>
      <c r="C14" s="119"/>
      <c r="D14" s="120" t="s">
        <v>48</v>
      </c>
      <c r="E14" s="121"/>
      <c r="F14" s="121"/>
      <c r="G14" s="119"/>
    </row>
    <row r="15" spans="1:57" ht="15.95" customHeight="1" x14ac:dyDescent="0.2">
      <c r="A15" s="122"/>
      <c r="B15" s="123" t="s">
        <v>49</v>
      </c>
      <c r="C15" s="124">
        <f>'01 RO 02 Rek'!E15</f>
        <v>0</v>
      </c>
      <c r="D15" s="125" t="str">
        <f>'01 RO 02 Rek'!A20</f>
        <v>Ztížené výrobní podmínky</v>
      </c>
      <c r="E15" s="126"/>
      <c r="F15" s="127"/>
      <c r="G15" s="124">
        <f>'01 RO 02 Rek'!I20</f>
        <v>0</v>
      </c>
    </row>
    <row r="16" spans="1:57" ht="15.95" customHeight="1" x14ac:dyDescent="0.2">
      <c r="A16" s="122" t="s">
        <v>50</v>
      </c>
      <c r="B16" s="123" t="s">
        <v>51</v>
      </c>
      <c r="C16" s="124">
        <f>'01 RO 02 Rek'!F15</f>
        <v>0</v>
      </c>
      <c r="D16" s="78" t="str">
        <f>'01 RO 02 Rek'!A21</f>
        <v>Oborová přirážka</v>
      </c>
      <c r="E16" s="128"/>
      <c r="F16" s="129"/>
      <c r="G16" s="124">
        <f>'01 RO 02 Rek'!I21</f>
        <v>0</v>
      </c>
    </row>
    <row r="17" spans="1:7" ht="15.95" customHeight="1" x14ac:dyDescent="0.2">
      <c r="A17" s="122" t="s">
        <v>52</v>
      </c>
      <c r="B17" s="123" t="s">
        <v>53</v>
      </c>
      <c r="C17" s="124">
        <f>'01 RO 02 Rek'!H15</f>
        <v>0</v>
      </c>
      <c r="D17" s="78" t="str">
        <f>'01 RO 02 Rek'!A22</f>
        <v>Přesun stavebních kapacit</v>
      </c>
      <c r="E17" s="128"/>
      <c r="F17" s="129"/>
      <c r="G17" s="124">
        <f>'01 RO 02 Rek'!I22</f>
        <v>0</v>
      </c>
    </row>
    <row r="18" spans="1:7" ht="15.95" customHeight="1" x14ac:dyDescent="0.2">
      <c r="A18" s="130" t="s">
        <v>54</v>
      </c>
      <c r="B18" s="131" t="s">
        <v>55</v>
      </c>
      <c r="C18" s="124">
        <f>'01 RO 02 Rek'!G15</f>
        <v>0</v>
      </c>
      <c r="D18" s="78" t="str">
        <f>'01 RO 02 Rek'!A23</f>
        <v>Mimostaveništní doprava</v>
      </c>
      <c r="E18" s="128"/>
      <c r="F18" s="129"/>
      <c r="G18" s="124">
        <f>'01 RO 02 Rek'!I23</f>
        <v>0</v>
      </c>
    </row>
    <row r="19" spans="1:7" ht="15.95" customHeight="1" x14ac:dyDescent="0.2">
      <c r="A19" s="132" t="s">
        <v>56</v>
      </c>
      <c r="B19" s="123"/>
      <c r="C19" s="124">
        <f>SUM(C15:C18)</f>
        <v>0</v>
      </c>
      <c r="D19" s="78" t="str">
        <f>'01 RO 02 Rek'!A24</f>
        <v>Zařízení staveniště</v>
      </c>
      <c r="E19" s="128"/>
      <c r="F19" s="129"/>
      <c r="G19" s="124">
        <f>'01 RO 02 Rek'!I24</f>
        <v>0</v>
      </c>
    </row>
    <row r="20" spans="1:7" ht="15.95" customHeight="1" x14ac:dyDescent="0.2">
      <c r="A20" s="132"/>
      <c r="B20" s="123"/>
      <c r="C20" s="124"/>
      <c r="D20" s="78" t="str">
        <f>'01 RO 02 Rek'!A25</f>
        <v>Provoz investora</v>
      </c>
      <c r="E20" s="128"/>
      <c r="F20" s="129"/>
      <c r="G20" s="124">
        <f>'01 RO 02 Rek'!I25</f>
        <v>0</v>
      </c>
    </row>
    <row r="21" spans="1:7" ht="15.95" customHeight="1" x14ac:dyDescent="0.2">
      <c r="A21" s="132" t="s">
        <v>28</v>
      </c>
      <c r="B21" s="123"/>
      <c r="C21" s="124">
        <f>'01 RO 02 Rek'!I15</f>
        <v>0</v>
      </c>
      <c r="D21" s="78" t="str">
        <f>'01 RO 02 Rek'!A26</f>
        <v>Kompletační činnost (IČD)</v>
      </c>
      <c r="E21" s="128"/>
      <c r="F21" s="129"/>
      <c r="G21" s="124">
        <f>'01 RO 02 Rek'!I26</f>
        <v>0</v>
      </c>
    </row>
    <row r="22" spans="1:7" ht="15.95" customHeight="1" x14ac:dyDescent="0.2">
      <c r="A22" s="133" t="s">
        <v>57</v>
      </c>
      <c r="B22" s="103"/>
      <c r="C22" s="124">
        <f>C19+C21</f>
        <v>0</v>
      </c>
      <c r="D22" s="78" t="s">
        <v>58</v>
      </c>
      <c r="E22" s="128"/>
      <c r="F22" s="129"/>
      <c r="G22" s="124">
        <f>G23-SUM(G15:G21)</f>
        <v>0</v>
      </c>
    </row>
    <row r="23" spans="1:7" ht="15.95" customHeight="1" thickBot="1" x14ac:dyDescent="0.25">
      <c r="A23" s="317" t="s">
        <v>59</v>
      </c>
      <c r="B23" s="318"/>
      <c r="C23" s="134">
        <f>C22+G23</f>
        <v>0</v>
      </c>
      <c r="D23" s="135" t="s">
        <v>60</v>
      </c>
      <c r="E23" s="136"/>
      <c r="F23" s="137"/>
      <c r="G23" s="124">
        <f>'01 RO 02 Rek'!H28</f>
        <v>0</v>
      </c>
    </row>
    <row r="24" spans="1:7" x14ac:dyDescent="0.2">
      <c r="A24" s="138" t="s">
        <v>61</v>
      </c>
      <c r="B24" s="139"/>
      <c r="C24" s="140"/>
      <c r="D24" s="139" t="s">
        <v>62</v>
      </c>
      <c r="E24" s="139"/>
      <c r="F24" s="141" t="s">
        <v>63</v>
      </c>
      <c r="G24" s="142"/>
    </row>
    <row r="25" spans="1:7" x14ac:dyDescent="0.2">
      <c r="A25" s="133" t="s">
        <v>64</v>
      </c>
      <c r="B25" s="103"/>
      <c r="C25" s="143"/>
      <c r="D25" s="103" t="s">
        <v>64</v>
      </c>
      <c r="F25" s="144" t="s">
        <v>64</v>
      </c>
      <c r="G25" s="145"/>
    </row>
    <row r="26" spans="1:7" ht="37.5" customHeight="1" x14ac:dyDescent="0.2">
      <c r="A26" s="133" t="s">
        <v>65</v>
      </c>
      <c r="B26" s="146"/>
      <c r="C26" s="143"/>
      <c r="D26" s="103" t="s">
        <v>65</v>
      </c>
      <c r="F26" s="144" t="s">
        <v>65</v>
      </c>
      <c r="G26" s="145"/>
    </row>
    <row r="27" spans="1:7" x14ac:dyDescent="0.2">
      <c r="A27" s="133"/>
      <c r="B27" s="147"/>
      <c r="C27" s="143"/>
      <c r="D27" s="103"/>
      <c r="F27" s="144"/>
      <c r="G27" s="145"/>
    </row>
    <row r="28" spans="1:7" x14ac:dyDescent="0.2">
      <c r="A28" s="133" t="s">
        <v>66</v>
      </c>
      <c r="B28" s="103"/>
      <c r="C28" s="143"/>
      <c r="D28" s="144" t="s">
        <v>67</v>
      </c>
      <c r="E28" s="143"/>
      <c r="F28" s="148" t="s">
        <v>67</v>
      </c>
      <c r="G28" s="145"/>
    </row>
    <row r="29" spans="1:7" ht="69" customHeight="1" x14ac:dyDescent="0.2">
      <c r="A29" s="133"/>
      <c r="B29" s="103"/>
      <c r="C29" s="149"/>
      <c r="D29" s="150"/>
      <c r="E29" s="149"/>
      <c r="F29" s="103"/>
      <c r="G29" s="145"/>
    </row>
    <row r="30" spans="1:7" x14ac:dyDescent="0.2">
      <c r="A30" s="151" t="s">
        <v>12</v>
      </c>
      <c r="B30" s="152"/>
      <c r="C30" s="153">
        <v>21</v>
      </c>
      <c r="D30" s="152" t="s">
        <v>68</v>
      </c>
      <c r="E30" s="154"/>
      <c r="F30" s="312">
        <f>C23-F32</f>
        <v>0</v>
      </c>
      <c r="G30" s="313"/>
    </row>
    <row r="31" spans="1:7" x14ac:dyDescent="0.2">
      <c r="A31" s="151" t="s">
        <v>69</v>
      </c>
      <c r="B31" s="152"/>
      <c r="C31" s="153">
        <f>C30</f>
        <v>21</v>
      </c>
      <c r="D31" s="152" t="s">
        <v>70</v>
      </c>
      <c r="E31" s="154"/>
      <c r="F31" s="312">
        <f>ROUND(PRODUCT(F30,C31/100),0)</f>
        <v>0</v>
      </c>
      <c r="G31" s="313"/>
    </row>
    <row r="32" spans="1:7" x14ac:dyDescent="0.2">
      <c r="A32" s="151" t="s">
        <v>12</v>
      </c>
      <c r="B32" s="152"/>
      <c r="C32" s="153">
        <v>0</v>
      </c>
      <c r="D32" s="152" t="s">
        <v>70</v>
      </c>
      <c r="E32" s="154"/>
      <c r="F32" s="312">
        <v>0</v>
      </c>
      <c r="G32" s="313"/>
    </row>
    <row r="33" spans="1:8" x14ac:dyDescent="0.2">
      <c r="A33" s="151" t="s">
        <v>69</v>
      </c>
      <c r="B33" s="155"/>
      <c r="C33" s="156">
        <f>C32</f>
        <v>0</v>
      </c>
      <c r="D33" s="152" t="s">
        <v>70</v>
      </c>
      <c r="E33" s="129"/>
      <c r="F33" s="312">
        <f>ROUND(PRODUCT(F32,C33/100),0)</f>
        <v>0</v>
      </c>
      <c r="G33" s="313"/>
    </row>
    <row r="34" spans="1:8" s="160" customFormat="1" ht="19.5" customHeight="1" thickBot="1" x14ac:dyDescent="0.3">
      <c r="A34" s="157" t="s">
        <v>71</v>
      </c>
      <c r="B34" s="158"/>
      <c r="C34" s="158"/>
      <c r="D34" s="158"/>
      <c r="E34" s="159"/>
      <c r="F34" s="314">
        <f>ROUND(SUM(F30:F33),0)</f>
        <v>0</v>
      </c>
      <c r="G34" s="315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43"/>
      <c r="C37" s="343"/>
      <c r="D37" s="343"/>
      <c r="E37" s="343"/>
      <c r="F37" s="343"/>
      <c r="G37" s="343"/>
      <c r="H37" s="1" t="s">
        <v>2</v>
      </c>
    </row>
    <row r="38" spans="1:8" ht="12.75" customHeight="1" x14ac:dyDescent="0.2">
      <c r="A38" s="161"/>
      <c r="B38" s="343"/>
      <c r="C38" s="343"/>
      <c r="D38" s="343"/>
      <c r="E38" s="343"/>
      <c r="F38" s="343"/>
      <c r="G38" s="343"/>
      <c r="H38" s="1" t="s">
        <v>2</v>
      </c>
    </row>
    <row r="39" spans="1:8" x14ac:dyDescent="0.2">
      <c r="A39" s="161"/>
      <c r="B39" s="343"/>
      <c r="C39" s="343"/>
      <c r="D39" s="343"/>
      <c r="E39" s="343"/>
      <c r="F39" s="343"/>
      <c r="G39" s="343"/>
      <c r="H39" s="1" t="s">
        <v>2</v>
      </c>
    </row>
    <row r="40" spans="1:8" x14ac:dyDescent="0.2">
      <c r="A40" s="161"/>
      <c r="B40" s="343"/>
      <c r="C40" s="343"/>
      <c r="D40" s="343"/>
      <c r="E40" s="343"/>
      <c r="F40" s="343"/>
      <c r="G40" s="343"/>
      <c r="H40" s="1" t="s">
        <v>2</v>
      </c>
    </row>
    <row r="41" spans="1:8" x14ac:dyDescent="0.2">
      <c r="A41" s="161"/>
      <c r="B41" s="343"/>
      <c r="C41" s="343"/>
      <c r="D41" s="343"/>
      <c r="E41" s="343"/>
      <c r="F41" s="343"/>
      <c r="G41" s="343"/>
      <c r="H41" s="1" t="s">
        <v>2</v>
      </c>
    </row>
    <row r="42" spans="1:8" x14ac:dyDescent="0.2">
      <c r="A42" s="161"/>
      <c r="B42" s="343"/>
      <c r="C42" s="343"/>
      <c r="D42" s="343"/>
      <c r="E42" s="343"/>
      <c r="F42" s="343"/>
      <c r="G42" s="343"/>
      <c r="H42" s="1" t="s">
        <v>2</v>
      </c>
    </row>
    <row r="43" spans="1:8" x14ac:dyDescent="0.2">
      <c r="A43" s="161"/>
      <c r="B43" s="343"/>
      <c r="C43" s="343"/>
      <c r="D43" s="343"/>
      <c r="E43" s="343"/>
      <c r="F43" s="343"/>
      <c r="G43" s="343"/>
      <c r="H43" s="1" t="s">
        <v>2</v>
      </c>
    </row>
    <row r="44" spans="1:8" ht="12.75" customHeight="1" x14ac:dyDescent="0.2">
      <c r="A44" s="161"/>
      <c r="B44" s="343"/>
      <c r="C44" s="343"/>
      <c r="D44" s="343"/>
      <c r="E44" s="343"/>
      <c r="F44" s="343"/>
      <c r="G44" s="343"/>
      <c r="H44" s="1" t="s">
        <v>2</v>
      </c>
    </row>
    <row r="45" spans="1:8" ht="12.75" customHeight="1" x14ac:dyDescent="0.2">
      <c r="A45" s="161"/>
      <c r="B45" s="343"/>
      <c r="C45" s="343"/>
      <c r="D45" s="343"/>
      <c r="E45" s="343"/>
      <c r="F45" s="343"/>
      <c r="G45" s="343"/>
      <c r="H45" s="1" t="s">
        <v>2</v>
      </c>
    </row>
    <row r="46" spans="1:8" x14ac:dyDescent="0.2">
      <c r="B46" s="311"/>
      <c r="C46" s="311"/>
      <c r="D46" s="311"/>
      <c r="E46" s="311"/>
      <c r="F46" s="311"/>
      <c r="G46" s="311"/>
    </row>
    <row r="47" spans="1:8" x14ac:dyDescent="0.2">
      <c r="B47" s="311"/>
      <c r="C47" s="311"/>
      <c r="D47" s="311"/>
      <c r="E47" s="311"/>
      <c r="F47" s="311"/>
      <c r="G47" s="311"/>
    </row>
    <row r="48" spans="1:8" x14ac:dyDescent="0.2">
      <c r="B48" s="311"/>
      <c r="C48" s="311"/>
      <c r="D48" s="311"/>
      <c r="E48" s="311"/>
      <c r="F48" s="311"/>
      <c r="G48" s="311"/>
    </row>
    <row r="49" spans="2:7" x14ac:dyDescent="0.2">
      <c r="B49" s="311"/>
      <c r="C49" s="311"/>
      <c r="D49" s="311"/>
      <c r="E49" s="311"/>
      <c r="F49" s="311"/>
      <c r="G49" s="311"/>
    </row>
    <row r="50" spans="2:7" x14ac:dyDescent="0.2">
      <c r="B50" s="311"/>
      <c r="C50" s="311"/>
      <c r="D50" s="311"/>
      <c r="E50" s="311"/>
      <c r="F50" s="311"/>
      <c r="G50" s="311"/>
    </row>
    <row r="51" spans="2:7" x14ac:dyDescent="0.2">
      <c r="B51" s="311"/>
      <c r="C51" s="311"/>
      <c r="D51" s="311"/>
      <c r="E51" s="311"/>
      <c r="F51" s="311"/>
      <c r="G51" s="311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7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2" t="s">
        <v>3</v>
      </c>
      <c r="B1" s="323"/>
      <c r="C1" s="162" t="s">
        <v>99</v>
      </c>
      <c r="D1" s="163"/>
      <c r="E1" s="164"/>
      <c r="F1" s="163"/>
      <c r="G1" s="269" t="s">
        <v>73</v>
      </c>
      <c r="H1" s="270" t="s">
        <v>612</v>
      </c>
      <c r="I1" s="271"/>
    </row>
    <row r="2" spans="1:9" ht="13.5" thickBot="1" x14ac:dyDescent="0.25">
      <c r="A2" s="324" t="s">
        <v>74</v>
      </c>
      <c r="B2" s="325"/>
      <c r="C2" s="165" t="s">
        <v>102</v>
      </c>
      <c r="D2" s="166"/>
      <c r="E2" s="167"/>
      <c r="F2" s="166"/>
      <c r="G2" s="326" t="s">
        <v>613</v>
      </c>
      <c r="H2" s="327"/>
      <c r="I2" s="328"/>
    </row>
    <row r="3" spans="1:9" ht="13.5" thickTop="1" x14ac:dyDescent="0.2">
      <c r="F3" s="103"/>
    </row>
    <row r="4" spans="1:9" ht="19.5" customHeight="1" x14ac:dyDescent="0.25">
      <c r="A4" s="168" t="s">
        <v>75</v>
      </c>
      <c r="B4" s="169"/>
      <c r="C4" s="169"/>
      <c r="D4" s="169"/>
      <c r="E4" s="170"/>
      <c r="F4" s="169"/>
      <c r="G4" s="169"/>
      <c r="H4" s="169"/>
      <c r="I4" s="169"/>
    </row>
    <row r="5" spans="1:9" ht="13.5" thickBot="1" x14ac:dyDescent="0.25"/>
    <row r="6" spans="1:9" s="103" customFormat="1" ht="13.5" thickBot="1" x14ac:dyDescent="0.25">
      <c r="A6" s="171"/>
      <c r="B6" s="172" t="s">
        <v>76</v>
      </c>
      <c r="C6" s="172"/>
      <c r="D6" s="173"/>
      <c r="E6" s="174" t="s">
        <v>24</v>
      </c>
      <c r="F6" s="175" t="s">
        <v>25</v>
      </c>
      <c r="G6" s="175" t="s">
        <v>26</v>
      </c>
      <c r="H6" s="175" t="s">
        <v>27</v>
      </c>
      <c r="I6" s="176" t="s">
        <v>28</v>
      </c>
    </row>
    <row r="7" spans="1:9" s="103" customFormat="1" x14ac:dyDescent="0.2">
      <c r="A7" s="264" t="str">
        <f>'01 RO 02 Pol'!B7</f>
        <v>3</v>
      </c>
      <c r="B7" s="51" t="str">
        <f>'01 RO 02 Pol'!C7</f>
        <v>Svislé a kompletní konstrukce</v>
      </c>
      <c r="D7" s="177"/>
      <c r="E7" s="265">
        <f>'01 RO 02 Pol'!BA10</f>
        <v>0</v>
      </c>
      <c r="F7" s="266">
        <f>'01 RO 02 Pol'!BB10</f>
        <v>0</v>
      </c>
      <c r="G7" s="266">
        <f>'01 RO 02 Pol'!BC10</f>
        <v>0</v>
      </c>
      <c r="H7" s="266">
        <f>'01 RO 02 Pol'!BD10</f>
        <v>0</v>
      </c>
      <c r="I7" s="267">
        <f>'01 RO 02 Pol'!BE10</f>
        <v>0</v>
      </c>
    </row>
    <row r="8" spans="1:9" s="103" customFormat="1" x14ac:dyDescent="0.2">
      <c r="A8" s="264" t="str">
        <f>'01 RO 02 Pol'!B11</f>
        <v>4</v>
      </c>
      <c r="B8" s="51" t="str">
        <f>'01 RO 02 Pol'!C11</f>
        <v>Vodorovné konstrukce</v>
      </c>
      <c r="D8" s="177"/>
      <c r="E8" s="265">
        <f>'01 RO 02 Pol'!BA13</f>
        <v>0</v>
      </c>
      <c r="F8" s="266">
        <f>'01 RO 02 Pol'!BB13</f>
        <v>0</v>
      </c>
      <c r="G8" s="266">
        <f>'01 RO 02 Pol'!BC13</f>
        <v>0</v>
      </c>
      <c r="H8" s="266">
        <f>'01 RO 02 Pol'!BD13</f>
        <v>0</v>
      </c>
      <c r="I8" s="267">
        <f>'01 RO 02 Pol'!BE13</f>
        <v>0</v>
      </c>
    </row>
    <row r="9" spans="1:9" s="103" customFormat="1" x14ac:dyDescent="0.2">
      <c r="A9" s="264" t="str">
        <f>'01 RO 02 Pol'!B14</f>
        <v>62</v>
      </c>
      <c r="B9" s="51" t="str">
        <f>'01 RO 02 Pol'!C14</f>
        <v>Úpravy povrchů vnější</v>
      </c>
      <c r="D9" s="177"/>
      <c r="E9" s="265">
        <f>'01 RO 02 Pol'!BA83</f>
        <v>0</v>
      </c>
      <c r="F9" s="266">
        <f>'01 RO 02 Pol'!BB83</f>
        <v>0</v>
      </c>
      <c r="G9" s="266">
        <f>'01 RO 02 Pol'!BC83</f>
        <v>0</v>
      </c>
      <c r="H9" s="266">
        <f>'01 RO 02 Pol'!BD83</f>
        <v>0</v>
      </c>
      <c r="I9" s="267">
        <f>'01 RO 02 Pol'!BE83</f>
        <v>0</v>
      </c>
    </row>
    <row r="10" spans="1:9" s="103" customFormat="1" x14ac:dyDescent="0.2">
      <c r="A10" s="264" t="str">
        <f>'01 RO 02 Pol'!B84</f>
        <v>63</v>
      </c>
      <c r="B10" s="51" t="str">
        <f>'01 RO 02 Pol'!C84</f>
        <v>Podlahy a podlahové konstrukce</v>
      </c>
      <c r="D10" s="177"/>
      <c r="E10" s="265">
        <f>'01 RO 02 Pol'!BA88</f>
        <v>0</v>
      </c>
      <c r="F10" s="266">
        <f>'01 RO 02 Pol'!BB88</f>
        <v>0</v>
      </c>
      <c r="G10" s="266">
        <f>'01 RO 02 Pol'!BC88</f>
        <v>0</v>
      </c>
      <c r="H10" s="266">
        <f>'01 RO 02 Pol'!BD88</f>
        <v>0</v>
      </c>
      <c r="I10" s="267">
        <f>'01 RO 02 Pol'!BE88</f>
        <v>0</v>
      </c>
    </row>
    <row r="11" spans="1:9" s="103" customFormat="1" x14ac:dyDescent="0.2">
      <c r="A11" s="264" t="str">
        <f>'01 RO 02 Pol'!B89</f>
        <v>96</v>
      </c>
      <c r="B11" s="51" t="str">
        <f>'01 RO 02 Pol'!C89</f>
        <v>Bourání konstrukcí</v>
      </c>
      <c r="D11" s="177"/>
      <c r="E11" s="265">
        <f>'01 RO 02 Pol'!BA99</f>
        <v>0</v>
      </c>
      <c r="F11" s="266">
        <f>'01 RO 02 Pol'!BB99</f>
        <v>0</v>
      </c>
      <c r="G11" s="266">
        <f>'01 RO 02 Pol'!BC99</f>
        <v>0</v>
      </c>
      <c r="H11" s="266">
        <f>'01 RO 02 Pol'!BD99</f>
        <v>0</v>
      </c>
      <c r="I11" s="267">
        <f>'01 RO 02 Pol'!BE99</f>
        <v>0</v>
      </c>
    </row>
    <row r="12" spans="1:9" s="103" customFormat="1" x14ac:dyDescent="0.2">
      <c r="A12" s="264" t="str">
        <f>'01 RO 02 Pol'!B100</f>
        <v>97</v>
      </c>
      <c r="B12" s="51" t="str">
        <f>'01 RO 02 Pol'!C100</f>
        <v>Prorážení otvorů</v>
      </c>
      <c r="D12" s="177"/>
      <c r="E12" s="265">
        <f>'01 RO 02 Pol'!BA103</f>
        <v>0</v>
      </c>
      <c r="F12" s="266">
        <f>'01 RO 02 Pol'!BB103</f>
        <v>0</v>
      </c>
      <c r="G12" s="266">
        <f>'01 RO 02 Pol'!BC103</f>
        <v>0</v>
      </c>
      <c r="H12" s="266">
        <f>'01 RO 02 Pol'!BD103</f>
        <v>0</v>
      </c>
      <c r="I12" s="267">
        <f>'01 RO 02 Pol'!BE103</f>
        <v>0</v>
      </c>
    </row>
    <row r="13" spans="1:9" s="103" customFormat="1" x14ac:dyDescent="0.2">
      <c r="A13" s="264" t="str">
        <f>'01 RO 02 Pol'!B104</f>
        <v>99</v>
      </c>
      <c r="B13" s="51" t="str">
        <f>'01 RO 02 Pol'!C104</f>
        <v>Staveništní přesun hmot</v>
      </c>
      <c r="D13" s="177"/>
      <c r="E13" s="265">
        <f>'01 RO 02 Pol'!BA106</f>
        <v>0</v>
      </c>
      <c r="F13" s="266">
        <f>'01 RO 02 Pol'!BB106</f>
        <v>0</v>
      </c>
      <c r="G13" s="266">
        <f>'01 RO 02 Pol'!BC106</f>
        <v>0</v>
      </c>
      <c r="H13" s="266">
        <f>'01 RO 02 Pol'!BD106</f>
        <v>0</v>
      </c>
      <c r="I13" s="267">
        <f>'01 RO 02 Pol'!BE106</f>
        <v>0</v>
      </c>
    </row>
    <row r="14" spans="1:9" s="103" customFormat="1" ht="13.5" thickBot="1" x14ac:dyDescent="0.25">
      <c r="A14" s="264" t="str">
        <f>'01 RO 02 Pol'!B107</f>
        <v>D96</v>
      </c>
      <c r="B14" s="51" t="str">
        <f>'01 RO 02 Pol'!C107</f>
        <v>Přesuny suti a vybouraných hmot</v>
      </c>
      <c r="D14" s="177"/>
      <c r="E14" s="265">
        <f>'01 RO 02 Pol'!BA115</f>
        <v>0</v>
      </c>
      <c r="F14" s="266">
        <f>'01 RO 02 Pol'!BB115</f>
        <v>0</v>
      </c>
      <c r="G14" s="266">
        <f>'01 RO 02 Pol'!BC115</f>
        <v>0</v>
      </c>
      <c r="H14" s="266">
        <f>'01 RO 02 Pol'!BD115</f>
        <v>0</v>
      </c>
      <c r="I14" s="267">
        <f>'01 RO 02 Pol'!BE115</f>
        <v>0</v>
      </c>
    </row>
    <row r="15" spans="1:9" s="13" customFormat="1" ht="13.5" thickBot="1" x14ac:dyDescent="0.25">
      <c r="A15" s="178"/>
      <c r="B15" s="179" t="s">
        <v>77</v>
      </c>
      <c r="C15" s="179"/>
      <c r="D15" s="180"/>
      <c r="E15" s="181">
        <f>SUM(E7:E14)</f>
        <v>0</v>
      </c>
      <c r="F15" s="182">
        <f>SUM(F7:F14)</f>
        <v>0</v>
      </c>
      <c r="G15" s="182">
        <f>SUM(G7:G14)</f>
        <v>0</v>
      </c>
      <c r="H15" s="182">
        <f>SUM(H7:H14)</f>
        <v>0</v>
      </c>
      <c r="I15" s="183">
        <f>SUM(I7:I14)</f>
        <v>0</v>
      </c>
    </row>
    <row r="16" spans="1:9" x14ac:dyDescent="0.2">
      <c r="A16" s="103"/>
      <c r="B16" s="103"/>
      <c r="C16" s="103"/>
      <c r="D16" s="103"/>
      <c r="E16" s="103"/>
      <c r="F16" s="103"/>
      <c r="G16" s="103"/>
      <c r="H16" s="103"/>
      <c r="I16" s="103"/>
    </row>
    <row r="17" spans="1:57" ht="19.5" customHeight="1" x14ac:dyDescent="0.25">
      <c r="A17" s="169" t="s">
        <v>78</v>
      </c>
      <c r="B17" s="169"/>
      <c r="C17" s="169"/>
      <c r="D17" s="169"/>
      <c r="E17" s="169"/>
      <c r="F17" s="169"/>
      <c r="G17" s="184"/>
      <c r="H17" s="169"/>
      <c r="I17" s="169"/>
      <c r="BA17" s="109"/>
      <c r="BB17" s="109"/>
      <c r="BC17" s="109"/>
      <c r="BD17" s="109"/>
      <c r="BE17" s="109"/>
    </row>
    <row r="18" spans="1:57" ht="13.5" thickBot="1" x14ac:dyDescent="0.25"/>
    <row r="19" spans="1:57" x14ac:dyDescent="0.2">
      <c r="A19" s="138" t="s">
        <v>79</v>
      </c>
      <c r="B19" s="139"/>
      <c r="C19" s="139"/>
      <c r="D19" s="185"/>
      <c r="E19" s="186" t="s">
        <v>80</v>
      </c>
      <c r="F19" s="187" t="s">
        <v>13</v>
      </c>
      <c r="G19" s="188" t="s">
        <v>81</v>
      </c>
      <c r="H19" s="189"/>
      <c r="I19" s="190" t="s">
        <v>80</v>
      </c>
    </row>
    <row r="20" spans="1:57" x14ac:dyDescent="0.2">
      <c r="A20" s="132" t="s">
        <v>600</v>
      </c>
      <c r="B20" s="123"/>
      <c r="C20" s="123"/>
      <c r="D20" s="191"/>
      <c r="E20" s="192">
        <v>0</v>
      </c>
      <c r="F20" s="193">
        <v>0</v>
      </c>
      <c r="G20" s="194"/>
      <c r="H20" s="195"/>
      <c r="I20" s="196">
        <f t="shared" ref="I20:I27" si="0">E20+F20*G20/100</f>
        <v>0</v>
      </c>
      <c r="BA20" s="1">
        <v>0</v>
      </c>
    </row>
    <row r="21" spans="1:57" x14ac:dyDescent="0.2">
      <c r="A21" s="132" t="s">
        <v>601</v>
      </c>
      <c r="B21" s="123"/>
      <c r="C21" s="123"/>
      <c r="D21" s="191"/>
      <c r="E21" s="192">
        <v>0</v>
      </c>
      <c r="F21" s="193">
        <v>0</v>
      </c>
      <c r="G21" s="194"/>
      <c r="H21" s="195"/>
      <c r="I21" s="196">
        <f t="shared" si="0"/>
        <v>0</v>
      </c>
      <c r="BA21" s="1">
        <v>0</v>
      </c>
    </row>
    <row r="22" spans="1:57" x14ac:dyDescent="0.2">
      <c r="A22" s="132" t="s">
        <v>602</v>
      </c>
      <c r="B22" s="123"/>
      <c r="C22" s="123"/>
      <c r="D22" s="191"/>
      <c r="E22" s="192">
        <v>0</v>
      </c>
      <c r="F22" s="193">
        <v>0</v>
      </c>
      <c r="G22" s="194"/>
      <c r="H22" s="195"/>
      <c r="I22" s="196">
        <f t="shared" si="0"/>
        <v>0</v>
      </c>
      <c r="BA22" s="1">
        <v>0</v>
      </c>
    </row>
    <row r="23" spans="1:57" x14ac:dyDescent="0.2">
      <c r="A23" s="132" t="s">
        <v>603</v>
      </c>
      <c r="B23" s="123"/>
      <c r="C23" s="123"/>
      <c r="D23" s="191"/>
      <c r="E23" s="192">
        <v>0</v>
      </c>
      <c r="F23" s="193">
        <v>0</v>
      </c>
      <c r="G23" s="194"/>
      <c r="H23" s="195"/>
      <c r="I23" s="196">
        <f t="shared" si="0"/>
        <v>0</v>
      </c>
      <c r="BA23" s="1">
        <v>0</v>
      </c>
    </row>
    <row r="24" spans="1:57" x14ac:dyDescent="0.2">
      <c r="A24" s="132" t="s">
        <v>604</v>
      </c>
      <c r="B24" s="123"/>
      <c r="C24" s="123"/>
      <c r="D24" s="191"/>
      <c r="E24" s="192">
        <v>0</v>
      </c>
      <c r="F24" s="193">
        <v>0</v>
      </c>
      <c r="G24" s="194"/>
      <c r="H24" s="195"/>
      <c r="I24" s="196">
        <f t="shared" si="0"/>
        <v>0</v>
      </c>
      <c r="BA24" s="1">
        <v>1</v>
      </c>
    </row>
    <row r="25" spans="1:57" x14ac:dyDescent="0.2">
      <c r="A25" s="132" t="s">
        <v>605</v>
      </c>
      <c r="B25" s="123"/>
      <c r="C25" s="123"/>
      <c r="D25" s="191"/>
      <c r="E25" s="192">
        <v>0</v>
      </c>
      <c r="F25" s="193">
        <v>0</v>
      </c>
      <c r="G25" s="194"/>
      <c r="H25" s="195"/>
      <c r="I25" s="196">
        <f t="shared" si="0"/>
        <v>0</v>
      </c>
      <c r="BA25" s="1">
        <v>1</v>
      </c>
    </row>
    <row r="26" spans="1:57" x14ac:dyDescent="0.2">
      <c r="A26" s="132" t="s">
        <v>606</v>
      </c>
      <c r="B26" s="123"/>
      <c r="C26" s="123"/>
      <c r="D26" s="191"/>
      <c r="E26" s="192">
        <v>0</v>
      </c>
      <c r="F26" s="193">
        <v>0</v>
      </c>
      <c r="G26" s="194"/>
      <c r="H26" s="195"/>
      <c r="I26" s="196">
        <f t="shared" si="0"/>
        <v>0</v>
      </c>
      <c r="BA26" s="1">
        <v>2</v>
      </c>
    </row>
    <row r="27" spans="1:57" x14ac:dyDescent="0.2">
      <c r="A27" s="132" t="s">
        <v>607</v>
      </c>
      <c r="B27" s="123"/>
      <c r="C27" s="123"/>
      <c r="D27" s="191"/>
      <c r="E27" s="192">
        <v>0</v>
      </c>
      <c r="F27" s="193">
        <v>0</v>
      </c>
      <c r="G27" s="194"/>
      <c r="H27" s="195"/>
      <c r="I27" s="196">
        <f t="shared" si="0"/>
        <v>0</v>
      </c>
      <c r="BA27" s="1">
        <v>2</v>
      </c>
    </row>
    <row r="28" spans="1:57" ht="13.5" thickBot="1" x14ac:dyDescent="0.25">
      <c r="A28" s="197"/>
      <c r="B28" s="198" t="s">
        <v>82</v>
      </c>
      <c r="C28" s="199"/>
      <c r="D28" s="200"/>
      <c r="E28" s="201"/>
      <c r="F28" s="202"/>
      <c r="G28" s="202"/>
      <c r="H28" s="329">
        <f>SUM(I20:I27)</f>
        <v>0</v>
      </c>
      <c r="I28" s="330"/>
    </row>
    <row r="30" spans="1:57" x14ac:dyDescent="0.2">
      <c r="B30" s="13"/>
      <c r="F30" s="203"/>
      <c r="G30" s="204"/>
      <c r="H30" s="204"/>
      <c r="I30" s="37"/>
    </row>
    <row r="31" spans="1:57" x14ac:dyDescent="0.2">
      <c r="F31" s="203"/>
      <c r="G31" s="204"/>
      <c r="H31" s="204"/>
      <c r="I31" s="37"/>
    </row>
    <row r="32" spans="1:57" x14ac:dyDescent="0.2">
      <c r="F32" s="203"/>
      <c r="G32" s="204"/>
      <c r="H32" s="204"/>
      <c r="I32" s="37"/>
    </row>
    <row r="33" spans="6:9" x14ac:dyDescent="0.2">
      <c r="F33" s="203"/>
      <c r="G33" s="204"/>
      <c r="H33" s="204"/>
      <c r="I33" s="37"/>
    </row>
    <row r="34" spans="6:9" x14ac:dyDescent="0.2">
      <c r="F34" s="203"/>
      <c r="G34" s="204"/>
      <c r="H34" s="204"/>
      <c r="I34" s="37"/>
    </row>
    <row r="35" spans="6:9" x14ac:dyDescent="0.2">
      <c r="F35" s="203"/>
      <c r="G35" s="204"/>
      <c r="H35" s="204"/>
      <c r="I35" s="37"/>
    </row>
    <row r="36" spans="6:9" x14ac:dyDescent="0.2">
      <c r="F36" s="203"/>
      <c r="G36" s="204"/>
      <c r="H36" s="204"/>
      <c r="I36" s="37"/>
    </row>
    <row r="37" spans="6:9" x14ac:dyDescent="0.2">
      <c r="F37" s="203"/>
      <c r="G37" s="204"/>
      <c r="H37" s="204"/>
      <c r="I37" s="37"/>
    </row>
    <row r="38" spans="6:9" x14ac:dyDescent="0.2">
      <c r="F38" s="203"/>
      <c r="G38" s="204"/>
      <c r="H38" s="204"/>
      <c r="I38" s="37"/>
    </row>
    <row r="39" spans="6:9" x14ac:dyDescent="0.2">
      <c r="F39" s="203"/>
      <c r="G39" s="204"/>
      <c r="H39" s="204"/>
      <c r="I39" s="37"/>
    </row>
    <row r="40" spans="6:9" x14ac:dyDescent="0.2">
      <c r="F40" s="203"/>
      <c r="G40" s="204"/>
      <c r="H40" s="204"/>
      <c r="I40" s="37"/>
    </row>
    <row r="41" spans="6:9" x14ac:dyDescent="0.2">
      <c r="F41" s="203"/>
      <c r="G41" s="204"/>
      <c r="H41" s="204"/>
      <c r="I41" s="37"/>
    </row>
    <row r="42" spans="6:9" x14ac:dyDescent="0.2">
      <c r="F42" s="203"/>
      <c r="G42" s="204"/>
      <c r="H42" s="204"/>
      <c r="I42" s="37"/>
    </row>
    <row r="43" spans="6:9" x14ac:dyDescent="0.2">
      <c r="F43" s="203"/>
      <c r="G43" s="204"/>
      <c r="H43" s="204"/>
      <c r="I43" s="37"/>
    </row>
    <row r="44" spans="6:9" x14ac:dyDescent="0.2">
      <c r="F44" s="203"/>
      <c r="G44" s="204"/>
      <c r="H44" s="204"/>
      <c r="I44" s="37"/>
    </row>
    <row r="45" spans="6:9" x14ac:dyDescent="0.2">
      <c r="F45" s="203"/>
      <c r="G45" s="204"/>
      <c r="H45" s="204"/>
      <c r="I45" s="37"/>
    </row>
    <row r="46" spans="6:9" x14ac:dyDescent="0.2">
      <c r="F46" s="203"/>
      <c r="G46" s="204"/>
      <c r="H46" s="204"/>
      <c r="I46" s="37"/>
    </row>
    <row r="47" spans="6:9" x14ac:dyDescent="0.2">
      <c r="F47" s="203"/>
      <c r="G47" s="204"/>
      <c r="H47" s="204"/>
      <c r="I47" s="37"/>
    </row>
    <row r="48" spans="6:9" x14ac:dyDescent="0.2">
      <c r="F48" s="203"/>
      <c r="G48" s="204"/>
      <c r="H48" s="204"/>
      <c r="I48" s="37"/>
    </row>
    <row r="49" spans="6:9" x14ac:dyDescent="0.2">
      <c r="F49" s="203"/>
      <c r="G49" s="204"/>
      <c r="H49" s="204"/>
      <c r="I49" s="37"/>
    </row>
    <row r="50" spans="6:9" x14ac:dyDescent="0.2">
      <c r="F50" s="203"/>
      <c r="G50" s="204"/>
      <c r="H50" s="204"/>
      <c r="I50" s="37"/>
    </row>
    <row r="51" spans="6:9" x14ac:dyDescent="0.2">
      <c r="F51" s="203"/>
      <c r="G51" s="204"/>
      <c r="H51" s="204"/>
      <c r="I51" s="37"/>
    </row>
    <row r="52" spans="6:9" x14ac:dyDescent="0.2">
      <c r="F52" s="203"/>
      <c r="G52" s="204"/>
      <c r="H52" s="204"/>
      <c r="I52" s="37"/>
    </row>
    <row r="53" spans="6:9" x14ac:dyDescent="0.2">
      <c r="F53" s="203"/>
      <c r="G53" s="204"/>
      <c r="H53" s="204"/>
      <c r="I53" s="37"/>
    </row>
    <row r="54" spans="6:9" x14ac:dyDescent="0.2">
      <c r="F54" s="203"/>
      <c r="G54" s="204"/>
      <c r="H54" s="204"/>
      <c r="I54" s="37"/>
    </row>
    <row r="55" spans="6:9" x14ac:dyDescent="0.2">
      <c r="F55" s="203"/>
      <c r="G55" s="204"/>
      <c r="H55" s="204"/>
      <c r="I55" s="37"/>
    </row>
    <row r="56" spans="6:9" x14ac:dyDescent="0.2">
      <c r="F56" s="203"/>
      <c r="G56" s="204"/>
      <c r="H56" s="204"/>
      <c r="I56" s="37"/>
    </row>
    <row r="57" spans="6:9" x14ac:dyDescent="0.2">
      <c r="F57" s="203"/>
      <c r="G57" s="204"/>
      <c r="H57" s="204"/>
      <c r="I57" s="37"/>
    </row>
    <row r="58" spans="6:9" x14ac:dyDescent="0.2">
      <c r="F58" s="203"/>
      <c r="G58" s="204"/>
      <c r="H58" s="204"/>
      <c r="I58" s="37"/>
    </row>
    <row r="59" spans="6:9" x14ac:dyDescent="0.2">
      <c r="F59" s="203"/>
      <c r="G59" s="204"/>
      <c r="H59" s="204"/>
      <c r="I59" s="37"/>
    </row>
    <row r="60" spans="6:9" x14ac:dyDescent="0.2">
      <c r="F60" s="203"/>
      <c r="G60" s="204"/>
      <c r="H60" s="204"/>
      <c r="I60" s="37"/>
    </row>
    <row r="61" spans="6:9" x14ac:dyDescent="0.2">
      <c r="F61" s="203"/>
      <c r="G61" s="204"/>
      <c r="H61" s="204"/>
      <c r="I61" s="37"/>
    </row>
    <row r="62" spans="6:9" x14ac:dyDescent="0.2">
      <c r="F62" s="203"/>
      <c r="G62" s="204"/>
      <c r="H62" s="204"/>
      <c r="I62" s="37"/>
    </row>
    <row r="63" spans="6:9" x14ac:dyDescent="0.2">
      <c r="F63" s="203"/>
      <c r="G63" s="204"/>
      <c r="H63" s="204"/>
      <c r="I63" s="37"/>
    </row>
    <row r="64" spans="6:9" x14ac:dyDescent="0.2">
      <c r="F64" s="203"/>
      <c r="G64" s="204"/>
      <c r="H64" s="204"/>
      <c r="I64" s="37"/>
    </row>
    <row r="65" spans="6:9" x14ac:dyDescent="0.2">
      <c r="F65" s="203"/>
      <c r="G65" s="204"/>
      <c r="H65" s="204"/>
      <c r="I65" s="37"/>
    </row>
    <row r="66" spans="6:9" x14ac:dyDescent="0.2">
      <c r="F66" s="203"/>
      <c r="G66" s="204"/>
      <c r="H66" s="204"/>
      <c r="I66" s="37"/>
    </row>
    <row r="67" spans="6:9" x14ac:dyDescent="0.2">
      <c r="F67" s="203"/>
      <c r="G67" s="204"/>
      <c r="H67" s="204"/>
      <c r="I67" s="37"/>
    </row>
    <row r="68" spans="6:9" x14ac:dyDescent="0.2">
      <c r="F68" s="203"/>
      <c r="G68" s="204"/>
      <c r="H68" s="204"/>
      <c r="I68" s="37"/>
    </row>
    <row r="69" spans="6:9" x14ac:dyDescent="0.2">
      <c r="F69" s="203"/>
      <c r="G69" s="204"/>
      <c r="H69" s="204"/>
      <c r="I69" s="37"/>
    </row>
    <row r="70" spans="6:9" x14ac:dyDescent="0.2">
      <c r="F70" s="203"/>
      <c r="G70" s="204"/>
      <c r="H70" s="204"/>
      <c r="I70" s="37"/>
    </row>
    <row r="71" spans="6:9" x14ac:dyDescent="0.2">
      <c r="F71" s="203"/>
      <c r="G71" s="204"/>
      <c r="H71" s="204"/>
      <c r="I71" s="37"/>
    </row>
    <row r="72" spans="6:9" x14ac:dyDescent="0.2">
      <c r="F72" s="203"/>
      <c r="G72" s="204"/>
      <c r="H72" s="204"/>
      <c r="I72" s="37"/>
    </row>
    <row r="73" spans="6:9" x14ac:dyDescent="0.2">
      <c r="F73" s="203"/>
      <c r="G73" s="204"/>
      <c r="H73" s="204"/>
      <c r="I73" s="37"/>
    </row>
    <row r="74" spans="6:9" x14ac:dyDescent="0.2">
      <c r="F74" s="203"/>
      <c r="G74" s="204"/>
      <c r="H74" s="204"/>
      <c r="I74" s="37"/>
    </row>
    <row r="75" spans="6:9" x14ac:dyDescent="0.2">
      <c r="F75" s="203"/>
      <c r="G75" s="204"/>
      <c r="H75" s="204"/>
      <c r="I75" s="37"/>
    </row>
    <row r="76" spans="6:9" x14ac:dyDescent="0.2">
      <c r="F76" s="203"/>
      <c r="G76" s="204"/>
      <c r="H76" s="204"/>
      <c r="I76" s="37"/>
    </row>
    <row r="77" spans="6:9" x14ac:dyDescent="0.2">
      <c r="F77" s="203"/>
      <c r="G77" s="204"/>
      <c r="H77" s="204"/>
      <c r="I77" s="37"/>
    </row>
    <row r="78" spans="6:9" x14ac:dyDescent="0.2">
      <c r="F78" s="203"/>
      <c r="G78" s="204"/>
      <c r="H78" s="204"/>
      <c r="I78" s="37"/>
    </row>
    <row r="79" spans="6:9" x14ac:dyDescent="0.2">
      <c r="F79" s="203"/>
      <c r="G79" s="204"/>
      <c r="H79" s="204"/>
      <c r="I79" s="37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188"/>
  <sheetViews>
    <sheetView showGridLines="0" showZeros="0" zoomScaleNormal="100" zoomScaleSheetLayoutView="100" workbookViewId="0">
      <selection sqref="A1:G1"/>
    </sheetView>
  </sheetViews>
  <sheetFormatPr defaultRowHeight="12.75" x14ac:dyDescent="0.2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2" customWidth="1"/>
    <col min="6" max="6" width="9.85546875" style="205" customWidth="1"/>
    <col min="7" max="7" width="13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16384" width="9.140625" style="205"/>
  </cols>
  <sheetData>
    <row r="1" spans="1:80" ht="15.75" x14ac:dyDescent="0.25">
      <c r="A1" s="336" t="s">
        <v>83</v>
      </c>
      <c r="B1" s="336"/>
      <c r="C1" s="336"/>
      <c r="D1" s="336"/>
      <c r="E1" s="336"/>
      <c r="F1" s="336"/>
      <c r="G1" s="336"/>
    </row>
    <row r="2" spans="1:80" ht="14.25" customHeight="1" thickBot="1" x14ac:dyDescent="0.25">
      <c r="B2" s="206"/>
      <c r="C2" s="207"/>
      <c r="D2" s="207"/>
      <c r="E2" s="208"/>
      <c r="F2" s="207"/>
      <c r="G2" s="207"/>
    </row>
    <row r="3" spans="1:80" ht="13.5" thickTop="1" x14ac:dyDescent="0.2">
      <c r="A3" s="322" t="s">
        <v>3</v>
      </c>
      <c r="B3" s="323"/>
      <c r="C3" s="272" t="s">
        <v>99</v>
      </c>
      <c r="D3" s="209"/>
      <c r="E3" s="273" t="s">
        <v>84</v>
      </c>
      <c r="F3" s="274" t="str">
        <f>'01 RO 02 Rek'!H1</f>
        <v>RO 02</v>
      </c>
      <c r="G3" s="275"/>
    </row>
    <row r="4" spans="1:80" ht="13.5" thickBot="1" x14ac:dyDescent="0.25">
      <c r="A4" s="337" t="s">
        <v>74</v>
      </c>
      <c r="B4" s="325"/>
      <c r="C4" s="165" t="s">
        <v>102</v>
      </c>
      <c r="D4" s="210"/>
      <c r="E4" s="338" t="str">
        <f>'01 RO 02 Rek'!G2</f>
        <v>Soklová část, římsy, ostatní plochy</v>
      </c>
      <c r="F4" s="339"/>
      <c r="G4" s="340"/>
    </row>
    <row r="5" spans="1:80" ht="13.5" thickTop="1" x14ac:dyDescent="0.2">
      <c r="A5" s="211"/>
      <c r="G5" s="213"/>
    </row>
    <row r="6" spans="1:80" ht="27" customHeight="1" x14ac:dyDescent="0.2">
      <c r="A6" s="214" t="s">
        <v>85</v>
      </c>
      <c r="B6" s="215" t="s">
        <v>86</v>
      </c>
      <c r="C6" s="215" t="s">
        <v>87</v>
      </c>
      <c r="D6" s="215" t="s">
        <v>88</v>
      </c>
      <c r="E6" s="216" t="s">
        <v>89</v>
      </c>
      <c r="F6" s="215" t="s">
        <v>90</v>
      </c>
      <c r="G6" s="217" t="s">
        <v>91</v>
      </c>
      <c r="H6" s="218" t="s">
        <v>92</v>
      </c>
      <c r="I6" s="218" t="s">
        <v>93</v>
      </c>
      <c r="J6" s="218" t="s">
        <v>94</v>
      </c>
      <c r="K6" s="218" t="s">
        <v>95</v>
      </c>
    </row>
    <row r="7" spans="1:80" x14ac:dyDescent="0.2">
      <c r="A7" s="219" t="s">
        <v>96</v>
      </c>
      <c r="B7" s="220" t="s">
        <v>106</v>
      </c>
      <c r="C7" s="221" t="s">
        <v>107</v>
      </c>
      <c r="D7" s="222"/>
      <c r="E7" s="223"/>
      <c r="F7" s="223"/>
      <c r="G7" s="224"/>
      <c r="H7" s="225"/>
      <c r="I7" s="226"/>
      <c r="J7" s="227"/>
      <c r="K7" s="228"/>
      <c r="O7" s="229">
        <v>1</v>
      </c>
    </row>
    <row r="8" spans="1:80" ht="22.5" x14ac:dyDescent="0.2">
      <c r="A8" s="230">
        <v>1</v>
      </c>
      <c r="B8" s="231" t="s">
        <v>614</v>
      </c>
      <c r="C8" s="232" t="s">
        <v>912</v>
      </c>
      <c r="D8" s="233" t="s">
        <v>117</v>
      </c>
      <c r="E8" s="234">
        <v>1</v>
      </c>
      <c r="F8" s="234"/>
      <c r="G8" s="235">
        <f>E8*F8</f>
        <v>0</v>
      </c>
      <c r="H8" s="236">
        <v>4.0000000000000002E-4</v>
      </c>
      <c r="I8" s="237">
        <f>E8*H8</f>
        <v>4.0000000000000002E-4</v>
      </c>
      <c r="J8" s="236">
        <v>0</v>
      </c>
      <c r="K8" s="237">
        <f>E8*J8</f>
        <v>0</v>
      </c>
      <c r="O8" s="229">
        <v>2</v>
      </c>
      <c r="AA8" s="205">
        <v>1</v>
      </c>
      <c r="AB8" s="205">
        <v>1</v>
      </c>
      <c r="AC8" s="205">
        <v>1</v>
      </c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29">
        <v>1</v>
      </c>
      <c r="CB8" s="229">
        <v>1</v>
      </c>
    </row>
    <row r="9" spans="1:80" ht="22.5" x14ac:dyDescent="0.2">
      <c r="A9" s="238"/>
      <c r="B9" s="239"/>
      <c r="C9" s="331" t="s">
        <v>615</v>
      </c>
      <c r="D9" s="332"/>
      <c r="E9" s="332"/>
      <c r="F9" s="332"/>
      <c r="G9" s="333"/>
      <c r="I9" s="240"/>
      <c r="K9" s="240"/>
      <c r="L9" s="241" t="s">
        <v>615</v>
      </c>
      <c r="O9" s="229">
        <v>3</v>
      </c>
    </row>
    <row r="10" spans="1:80" x14ac:dyDescent="0.2">
      <c r="A10" s="248"/>
      <c r="B10" s="249" t="s">
        <v>98</v>
      </c>
      <c r="C10" s="250" t="s">
        <v>108</v>
      </c>
      <c r="D10" s="251"/>
      <c r="E10" s="252"/>
      <c r="F10" s="253"/>
      <c r="G10" s="254">
        <f>SUM(G7:G9)</f>
        <v>0</v>
      </c>
      <c r="H10" s="255"/>
      <c r="I10" s="256">
        <f>SUM(I7:I9)</f>
        <v>4.0000000000000002E-4</v>
      </c>
      <c r="J10" s="255"/>
      <c r="K10" s="256">
        <f>SUM(K7:K9)</f>
        <v>0</v>
      </c>
      <c r="O10" s="229">
        <v>4</v>
      </c>
      <c r="BA10" s="257">
        <f>SUM(BA7:BA9)</f>
        <v>0</v>
      </c>
      <c r="BB10" s="257">
        <f>SUM(BB7:BB9)</f>
        <v>0</v>
      </c>
      <c r="BC10" s="257">
        <f>SUM(BC7:BC9)</f>
        <v>0</v>
      </c>
      <c r="BD10" s="257">
        <f>SUM(BD7:BD9)</f>
        <v>0</v>
      </c>
      <c r="BE10" s="257">
        <f>SUM(BE7:BE9)</f>
        <v>0</v>
      </c>
    </row>
    <row r="11" spans="1:80" x14ac:dyDescent="0.2">
      <c r="A11" s="219" t="s">
        <v>96</v>
      </c>
      <c r="B11" s="220" t="s">
        <v>112</v>
      </c>
      <c r="C11" s="221" t="s">
        <v>113</v>
      </c>
      <c r="D11" s="222"/>
      <c r="E11" s="223"/>
      <c r="F11" s="223"/>
      <c r="G11" s="224"/>
      <c r="H11" s="225"/>
      <c r="I11" s="226"/>
      <c r="J11" s="227"/>
      <c r="K11" s="228"/>
      <c r="O11" s="229">
        <v>1</v>
      </c>
    </row>
    <row r="12" spans="1:80" x14ac:dyDescent="0.2">
      <c r="A12" s="230">
        <v>2</v>
      </c>
      <c r="B12" s="231" t="s">
        <v>616</v>
      </c>
      <c r="C12" s="232" t="s">
        <v>617</v>
      </c>
      <c r="D12" s="233" t="s">
        <v>128</v>
      </c>
      <c r="E12" s="234">
        <v>47.475000000000001</v>
      </c>
      <c r="F12" s="234"/>
      <c r="G12" s="235">
        <f>E12*F12</f>
        <v>0</v>
      </c>
      <c r="H12" s="236">
        <v>2.7999999999999998E-4</v>
      </c>
      <c r="I12" s="237">
        <f>E12*H12</f>
        <v>1.3292999999999999E-2</v>
      </c>
      <c r="J12" s="236">
        <v>0</v>
      </c>
      <c r="K12" s="237">
        <f>E12*J12</f>
        <v>0</v>
      </c>
      <c r="O12" s="229">
        <v>2</v>
      </c>
      <c r="AA12" s="205">
        <v>1</v>
      </c>
      <c r="AB12" s="205">
        <v>1</v>
      </c>
      <c r="AC12" s="205">
        <v>1</v>
      </c>
      <c r="AZ12" s="205">
        <v>1</v>
      </c>
      <c r="BA12" s="205">
        <f>IF(AZ12=1,G12,0)</f>
        <v>0</v>
      </c>
      <c r="BB12" s="205">
        <f>IF(AZ12=2,G12,0)</f>
        <v>0</v>
      </c>
      <c r="BC12" s="205">
        <f>IF(AZ12=3,G12,0)</f>
        <v>0</v>
      </c>
      <c r="BD12" s="205">
        <f>IF(AZ12=4,G12,0)</f>
        <v>0</v>
      </c>
      <c r="BE12" s="205">
        <f>IF(AZ12=5,G12,0)</f>
        <v>0</v>
      </c>
      <c r="CA12" s="229">
        <v>1</v>
      </c>
      <c r="CB12" s="229">
        <v>1</v>
      </c>
    </row>
    <row r="13" spans="1:80" x14ac:dyDescent="0.2">
      <c r="A13" s="248"/>
      <c r="B13" s="249" t="s">
        <v>98</v>
      </c>
      <c r="C13" s="250" t="s">
        <v>114</v>
      </c>
      <c r="D13" s="251"/>
      <c r="E13" s="252"/>
      <c r="F13" s="253"/>
      <c r="G13" s="254">
        <f>SUM(G11:G12)</f>
        <v>0</v>
      </c>
      <c r="H13" s="255"/>
      <c r="I13" s="256">
        <f>SUM(I11:I12)</f>
        <v>1.3292999999999999E-2</v>
      </c>
      <c r="J13" s="255"/>
      <c r="K13" s="256">
        <f>SUM(K11:K12)</f>
        <v>0</v>
      </c>
      <c r="O13" s="229">
        <v>4</v>
      </c>
      <c r="BA13" s="257">
        <f>SUM(BA11:BA12)</f>
        <v>0</v>
      </c>
      <c r="BB13" s="257">
        <f>SUM(BB11:BB12)</f>
        <v>0</v>
      </c>
      <c r="BC13" s="257">
        <f>SUM(BC11:BC12)</f>
        <v>0</v>
      </c>
      <c r="BD13" s="257">
        <f>SUM(BD11:BD12)</f>
        <v>0</v>
      </c>
      <c r="BE13" s="257">
        <f>SUM(BE11:BE12)</f>
        <v>0</v>
      </c>
    </row>
    <row r="14" spans="1:80" x14ac:dyDescent="0.2">
      <c r="A14" s="219" t="s">
        <v>96</v>
      </c>
      <c r="B14" s="220" t="s">
        <v>130</v>
      </c>
      <c r="C14" s="221" t="s">
        <v>131</v>
      </c>
      <c r="D14" s="222"/>
      <c r="E14" s="223"/>
      <c r="F14" s="223"/>
      <c r="G14" s="224"/>
      <c r="H14" s="225"/>
      <c r="I14" s="226"/>
      <c r="J14" s="227"/>
      <c r="K14" s="228"/>
      <c r="O14" s="229">
        <v>1</v>
      </c>
    </row>
    <row r="15" spans="1:80" ht="22.5" x14ac:dyDescent="0.2">
      <c r="A15" s="230">
        <v>3</v>
      </c>
      <c r="B15" s="231" t="s">
        <v>618</v>
      </c>
      <c r="C15" s="232" t="s">
        <v>619</v>
      </c>
      <c r="D15" s="233" t="s">
        <v>128</v>
      </c>
      <c r="E15" s="234">
        <v>106.738</v>
      </c>
      <c r="F15" s="234"/>
      <c r="G15" s="235">
        <f>E15*F15</f>
        <v>0</v>
      </c>
      <c r="H15" s="236">
        <v>0</v>
      </c>
      <c r="I15" s="237">
        <f>E15*H15</f>
        <v>0</v>
      </c>
      <c r="J15" s="236">
        <v>0</v>
      </c>
      <c r="K15" s="237">
        <f>E15*J15</f>
        <v>0</v>
      </c>
      <c r="O15" s="229">
        <v>2</v>
      </c>
      <c r="AA15" s="205">
        <v>1</v>
      </c>
      <c r="AB15" s="205">
        <v>1</v>
      </c>
      <c r="AC15" s="205">
        <v>1</v>
      </c>
      <c r="AZ15" s="205">
        <v>1</v>
      </c>
      <c r="BA15" s="205">
        <f>IF(AZ15=1,G15,0)</f>
        <v>0</v>
      </c>
      <c r="BB15" s="205">
        <f>IF(AZ15=2,G15,0)</f>
        <v>0</v>
      </c>
      <c r="BC15" s="205">
        <f>IF(AZ15=3,G15,0)</f>
        <v>0</v>
      </c>
      <c r="BD15" s="205">
        <f>IF(AZ15=4,G15,0)</f>
        <v>0</v>
      </c>
      <c r="BE15" s="205">
        <f>IF(AZ15=5,G15,0)</f>
        <v>0</v>
      </c>
      <c r="CA15" s="229">
        <v>1</v>
      </c>
      <c r="CB15" s="229">
        <v>1</v>
      </c>
    </row>
    <row r="16" spans="1:80" x14ac:dyDescent="0.2">
      <c r="A16" s="238"/>
      <c r="B16" s="242"/>
      <c r="C16" s="334" t="s">
        <v>620</v>
      </c>
      <c r="D16" s="335"/>
      <c r="E16" s="243">
        <v>106.738</v>
      </c>
      <c r="F16" s="244"/>
      <c r="G16" s="245"/>
      <c r="H16" s="246"/>
      <c r="I16" s="240"/>
      <c r="J16" s="247"/>
      <c r="K16" s="240"/>
      <c r="M16" s="241" t="s">
        <v>620</v>
      </c>
      <c r="O16" s="229"/>
    </row>
    <row r="17" spans="1:80" x14ac:dyDescent="0.2">
      <c r="A17" s="230">
        <v>4</v>
      </c>
      <c r="B17" s="231" t="s">
        <v>133</v>
      </c>
      <c r="C17" s="232" t="s">
        <v>134</v>
      </c>
      <c r="D17" s="233" t="s">
        <v>128</v>
      </c>
      <c r="E17" s="234">
        <v>534.52099999999996</v>
      </c>
      <c r="F17" s="234"/>
      <c r="G17" s="235">
        <f>E17*F17</f>
        <v>0</v>
      </c>
      <c r="H17" s="236">
        <v>3.2000000000000002E-3</v>
      </c>
      <c r="I17" s="237">
        <f>E17*H17</f>
        <v>1.7104671999999999</v>
      </c>
      <c r="J17" s="236">
        <v>0</v>
      </c>
      <c r="K17" s="237">
        <f>E17*J17</f>
        <v>0</v>
      </c>
      <c r="O17" s="229">
        <v>2</v>
      </c>
      <c r="AA17" s="205">
        <v>1</v>
      </c>
      <c r="AB17" s="205">
        <v>1</v>
      </c>
      <c r="AC17" s="205">
        <v>1</v>
      </c>
      <c r="AZ17" s="205">
        <v>1</v>
      </c>
      <c r="BA17" s="205">
        <f>IF(AZ17=1,G17,0)</f>
        <v>0</v>
      </c>
      <c r="BB17" s="205">
        <f>IF(AZ17=2,G17,0)</f>
        <v>0</v>
      </c>
      <c r="BC17" s="205">
        <f>IF(AZ17=3,G17,0)</f>
        <v>0</v>
      </c>
      <c r="BD17" s="205">
        <f>IF(AZ17=4,G17,0)</f>
        <v>0</v>
      </c>
      <c r="BE17" s="205">
        <f>IF(AZ17=5,G17,0)</f>
        <v>0</v>
      </c>
      <c r="CA17" s="229">
        <v>1</v>
      </c>
      <c r="CB17" s="229">
        <v>1</v>
      </c>
    </row>
    <row r="18" spans="1:80" x14ac:dyDescent="0.2">
      <c r="A18" s="238"/>
      <c r="B18" s="239"/>
      <c r="C18" s="331" t="s">
        <v>135</v>
      </c>
      <c r="D18" s="332"/>
      <c r="E18" s="332"/>
      <c r="F18" s="332"/>
      <c r="G18" s="333"/>
      <c r="I18" s="240"/>
      <c r="K18" s="240"/>
      <c r="L18" s="241" t="s">
        <v>135</v>
      </c>
      <c r="O18" s="229">
        <v>3</v>
      </c>
    </row>
    <row r="19" spans="1:80" x14ac:dyDescent="0.2">
      <c r="A19" s="238"/>
      <c r="B19" s="242"/>
      <c r="C19" s="334" t="s">
        <v>621</v>
      </c>
      <c r="D19" s="335"/>
      <c r="E19" s="243">
        <v>324.79199999999997</v>
      </c>
      <c r="F19" s="244"/>
      <c r="G19" s="245"/>
      <c r="H19" s="246"/>
      <c r="I19" s="240"/>
      <c r="J19" s="247"/>
      <c r="K19" s="240"/>
      <c r="M19" s="241" t="s">
        <v>621</v>
      </c>
      <c r="O19" s="229"/>
    </row>
    <row r="20" spans="1:80" x14ac:dyDescent="0.2">
      <c r="A20" s="238"/>
      <c r="B20" s="242"/>
      <c r="C20" s="334" t="s">
        <v>622</v>
      </c>
      <c r="D20" s="335"/>
      <c r="E20" s="243">
        <v>15.679</v>
      </c>
      <c r="F20" s="244"/>
      <c r="G20" s="245"/>
      <c r="H20" s="246"/>
      <c r="I20" s="240"/>
      <c r="J20" s="247"/>
      <c r="K20" s="240"/>
      <c r="M20" s="241" t="s">
        <v>622</v>
      </c>
      <c r="O20" s="229"/>
    </row>
    <row r="21" spans="1:80" x14ac:dyDescent="0.2">
      <c r="A21" s="238"/>
      <c r="B21" s="242"/>
      <c r="C21" s="334" t="s">
        <v>623</v>
      </c>
      <c r="D21" s="335"/>
      <c r="E21" s="243">
        <v>194.05</v>
      </c>
      <c r="F21" s="244"/>
      <c r="G21" s="245"/>
      <c r="H21" s="246"/>
      <c r="I21" s="240"/>
      <c r="J21" s="247"/>
      <c r="K21" s="240"/>
      <c r="M21" s="241" t="s">
        <v>623</v>
      </c>
      <c r="O21" s="229"/>
    </row>
    <row r="22" spans="1:80" x14ac:dyDescent="0.2">
      <c r="A22" s="230">
        <v>5</v>
      </c>
      <c r="B22" s="231" t="s">
        <v>624</v>
      </c>
      <c r="C22" s="232" t="s">
        <v>625</v>
      </c>
      <c r="D22" s="233" t="s">
        <v>128</v>
      </c>
      <c r="E22" s="234">
        <v>158.626</v>
      </c>
      <c r="F22" s="234"/>
      <c r="G22" s="235">
        <f>E22*F22</f>
        <v>0</v>
      </c>
      <c r="H22" s="236">
        <v>6.2500000000000003E-3</v>
      </c>
      <c r="I22" s="237">
        <f>E22*H22</f>
        <v>0.99141250000000003</v>
      </c>
      <c r="J22" s="236">
        <v>0</v>
      </c>
      <c r="K22" s="237">
        <f>E22*J22</f>
        <v>0</v>
      </c>
      <c r="O22" s="229">
        <v>2</v>
      </c>
      <c r="AA22" s="205">
        <v>1</v>
      </c>
      <c r="AB22" s="205">
        <v>1</v>
      </c>
      <c r="AC22" s="205">
        <v>1</v>
      </c>
      <c r="AZ22" s="205">
        <v>1</v>
      </c>
      <c r="BA22" s="205">
        <f>IF(AZ22=1,G22,0)</f>
        <v>0</v>
      </c>
      <c r="BB22" s="205">
        <f>IF(AZ22=2,G22,0)</f>
        <v>0</v>
      </c>
      <c r="BC22" s="205">
        <f>IF(AZ22=3,G22,0)</f>
        <v>0</v>
      </c>
      <c r="BD22" s="205">
        <f>IF(AZ22=4,G22,0)</f>
        <v>0</v>
      </c>
      <c r="BE22" s="205">
        <f>IF(AZ22=5,G22,0)</f>
        <v>0</v>
      </c>
      <c r="CA22" s="229">
        <v>1</v>
      </c>
      <c r="CB22" s="229">
        <v>1</v>
      </c>
    </row>
    <row r="23" spans="1:80" x14ac:dyDescent="0.2">
      <c r="A23" s="238"/>
      <c r="B23" s="242"/>
      <c r="C23" s="334" t="s">
        <v>626</v>
      </c>
      <c r="D23" s="335"/>
      <c r="E23" s="243">
        <v>158.626</v>
      </c>
      <c r="F23" s="244"/>
      <c r="G23" s="245"/>
      <c r="H23" s="246"/>
      <c r="I23" s="240"/>
      <c r="J23" s="247"/>
      <c r="K23" s="240"/>
      <c r="M23" s="241" t="s">
        <v>626</v>
      </c>
      <c r="O23" s="229"/>
    </row>
    <row r="24" spans="1:80" x14ac:dyDescent="0.2">
      <c r="A24" s="230">
        <v>6</v>
      </c>
      <c r="B24" s="231" t="s">
        <v>138</v>
      </c>
      <c r="C24" s="232" t="s">
        <v>139</v>
      </c>
      <c r="D24" s="233" t="s">
        <v>128</v>
      </c>
      <c r="E24" s="234">
        <v>534.52099999999996</v>
      </c>
      <c r="F24" s="234"/>
      <c r="G24" s="235">
        <f>E24*F24</f>
        <v>0</v>
      </c>
      <c r="H24" s="236">
        <v>2.5000000000000001E-4</v>
      </c>
      <c r="I24" s="237">
        <f>E24*H24</f>
        <v>0.13363025000000001</v>
      </c>
      <c r="J24" s="236">
        <v>0</v>
      </c>
      <c r="K24" s="237">
        <f>E24*J24</f>
        <v>0</v>
      </c>
      <c r="O24" s="229">
        <v>2</v>
      </c>
      <c r="AA24" s="205">
        <v>1</v>
      </c>
      <c r="AB24" s="205">
        <v>1</v>
      </c>
      <c r="AC24" s="205">
        <v>1</v>
      </c>
      <c r="AZ24" s="205">
        <v>1</v>
      </c>
      <c r="BA24" s="205">
        <f>IF(AZ24=1,G24,0)</f>
        <v>0</v>
      </c>
      <c r="BB24" s="205">
        <f>IF(AZ24=2,G24,0)</f>
        <v>0</v>
      </c>
      <c r="BC24" s="205">
        <f>IF(AZ24=3,G24,0)</f>
        <v>0</v>
      </c>
      <c r="BD24" s="205">
        <f>IF(AZ24=4,G24,0)</f>
        <v>0</v>
      </c>
      <c r="BE24" s="205">
        <f>IF(AZ24=5,G24,0)</f>
        <v>0</v>
      </c>
      <c r="CA24" s="229">
        <v>1</v>
      </c>
      <c r="CB24" s="229">
        <v>1</v>
      </c>
    </row>
    <row r="25" spans="1:80" x14ac:dyDescent="0.2">
      <c r="A25" s="230">
        <v>7</v>
      </c>
      <c r="B25" s="231" t="s">
        <v>140</v>
      </c>
      <c r="C25" s="232" t="s">
        <v>141</v>
      </c>
      <c r="D25" s="233" t="s">
        <v>128</v>
      </c>
      <c r="E25" s="234">
        <v>5.5</v>
      </c>
      <c r="F25" s="234"/>
      <c r="G25" s="235">
        <f>E25*F25</f>
        <v>0</v>
      </c>
      <c r="H25" s="236">
        <v>4.0000000000000003E-5</v>
      </c>
      <c r="I25" s="237">
        <f>E25*H25</f>
        <v>2.2000000000000001E-4</v>
      </c>
      <c r="J25" s="236">
        <v>0</v>
      </c>
      <c r="K25" s="237">
        <f>E25*J25</f>
        <v>0</v>
      </c>
      <c r="O25" s="229">
        <v>2</v>
      </c>
      <c r="AA25" s="205">
        <v>1</v>
      </c>
      <c r="AB25" s="205">
        <v>0</v>
      </c>
      <c r="AC25" s="205">
        <v>0</v>
      </c>
      <c r="AZ25" s="205">
        <v>1</v>
      </c>
      <c r="BA25" s="205">
        <f>IF(AZ25=1,G25,0)</f>
        <v>0</v>
      </c>
      <c r="BB25" s="205">
        <f>IF(AZ25=2,G25,0)</f>
        <v>0</v>
      </c>
      <c r="BC25" s="205">
        <f>IF(AZ25=3,G25,0)</f>
        <v>0</v>
      </c>
      <c r="BD25" s="205">
        <f>IF(AZ25=4,G25,0)</f>
        <v>0</v>
      </c>
      <c r="BE25" s="205">
        <f>IF(AZ25=5,G25,0)</f>
        <v>0</v>
      </c>
      <c r="CA25" s="229">
        <v>1</v>
      </c>
      <c r="CB25" s="229">
        <v>0</v>
      </c>
    </row>
    <row r="26" spans="1:80" x14ac:dyDescent="0.2">
      <c r="A26" s="238"/>
      <c r="B26" s="242"/>
      <c r="C26" s="334" t="s">
        <v>627</v>
      </c>
      <c r="D26" s="335"/>
      <c r="E26" s="243">
        <v>5.5</v>
      </c>
      <c r="F26" s="244"/>
      <c r="G26" s="245"/>
      <c r="H26" s="246"/>
      <c r="I26" s="240"/>
      <c r="J26" s="247"/>
      <c r="K26" s="240"/>
      <c r="M26" s="241" t="s">
        <v>627</v>
      </c>
      <c r="O26" s="229"/>
    </row>
    <row r="27" spans="1:80" x14ac:dyDescent="0.2">
      <c r="A27" s="230">
        <v>8</v>
      </c>
      <c r="B27" s="231" t="s">
        <v>149</v>
      </c>
      <c r="C27" s="232" t="s">
        <v>150</v>
      </c>
      <c r="D27" s="233" t="s">
        <v>128</v>
      </c>
      <c r="E27" s="234">
        <v>47.462600000000002</v>
      </c>
      <c r="F27" s="234"/>
      <c r="G27" s="235">
        <f>E27*F27</f>
        <v>0</v>
      </c>
      <c r="H27" s="236">
        <v>2.0480000000000002E-2</v>
      </c>
      <c r="I27" s="237">
        <f>E27*H27</f>
        <v>0.97203404800000015</v>
      </c>
      <c r="J27" s="236">
        <v>0</v>
      </c>
      <c r="K27" s="237">
        <f>E27*J27</f>
        <v>0</v>
      </c>
      <c r="O27" s="229">
        <v>2</v>
      </c>
      <c r="AA27" s="205">
        <v>1</v>
      </c>
      <c r="AB27" s="205">
        <v>1</v>
      </c>
      <c r="AC27" s="205">
        <v>1</v>
      </c>
      <c r="AZ27" s="205">
        <v>1</v>
      </c>
      <c r="BA27" s="205">
        <f>IF(AZ27=1,G27,0)</f>
        <v>0</v>
      </c>
      <c r="BB27" s="205">
        <f>IF(AZ27=2,G27,0)</f>
        <v>0</v>
      </c>
      <c r="BC27" s="205">
        <f>IF(AZ27=3,G27,0)</f>
        <v>0</v>
      </c>
      <c r="BD27" s="205">
        <f>IF(AZ27=4,G27,0)</f>
        <v>0</v>
      </c>
      <c r="BE27" s="205">
        <f>IF(AZ27=5,G27,0)</f>
        <v>0</v>
      </c>
      <c r="CA27" s="229">
        <v>1</v>
      </c>
      <c r="CB27" s="229">
        <v>1</v>
      </c>
    </row>
    <row r="28" spans="1:80" ht="22.5" x14ac:dyDescent="0.2">
      <c r="A28" s="238"/>
      <c r="B28" s="242"/>
      <c r="C28" s="334" t="s">
        <v>628</v>
      </c>
      <c r="D28" s="335"/>
      <c r="E28" s="243">
        <v>47.462600000000002</v>
      </c>
      <c r="F28" s="244"/>
      <c r="G28" s="245"/>
      <c r="H28" s="246"/>
      <c r="I28" s="240"/>
      <c r="J28" s="247"/>
      <c r="K28" s="240"/>
      <c r="M28" s="241" t="s">
        <v>628</v>
      </c>
      <c r="O28" s="229"/>
    </row>
    <row r="29" spans="1:80" x14ac:dyDescent="0.2">
      <c r="A29" s="230">
        <v>9</v>
      </c>
      <c r="B29" s="231" t="s">
        <v>152</v>
      </c>
      <c r="C29" s="232" t="s">
        <v>153</v>
      </c>
      <c r="D29" s="233" t="s">
        <v>128</v>
      </c>
      <c r="E29" s="234">
        <v>12.384</v>
      </c>
      <c r="F29" s="234"/>
      <c r="G29" s="235">
        <f>E29*F29</f>
        <v>0</v>
      </c>
      <c r="H29" s="236">
        <v>8.6800000000000002E-3</v>
      </c>
      <c r="I29" s="237">
        <f>E29*H29</f>
        <v>0.10749312000000001</v>
      </c>
      <c r="J29" s="236">
        <v>0</v>
      </c>
      <c r="K29" s="237">
        <f>E29*J29</f>
        <v>0</v>
      </c>
      <c r="O29" s="229">
        <v>2</v>
      </c>
      <c r="AA29" s="205">
        <v>1</v>
      </c>
      <c r="AB29" s="205">
        <v>1</v>
      </c>
      <c r="AC29" s="205">
        <v>1</v>
      </c>
      <c r="AZ29" s="205">
        <v>1</v>
      </c>
      <c r="BA29" s="205">
        <f>IF(AZ29=1,G29,0)</f>
        <v>0</v>
      </c>
      <c r="BB29" s="205">
        <f>IF(AZ29=2,G29,0)</f>
        <v>0</v>
      </c>
      <c r="BC29" s="205">
        <f>IF(AZ29=3,G29,0)</f>
        <v>0</v>
      </c>
      <c r="BD29" s="205">
        <f>IF(AZ29=4,G29,0)</f>
        <v>0</v>
      </c>
      <c r="BE29" s="205">
        <f>IF(AZ29=5,G29,0)</f>
        <v>0</v>
      </c>
      <c r="CA29" s="229">
        <v>1</v>
      </c>
      <c r="CB29" s="229">
        <v>1</v>
      </c>
    </row>
    <row r="30" spans="1:80" ht="22.5" x14ac:dyDescent="0.2">
      <c r="A30" s="238"/>
      <c r="B30" s="239"/>
      <c r="C30" s="331" t="s">
        <v>154</v>
      </c>
      <c r="D30" s="332"/>
      <c r="E30" s="332"/>
      <c r="F30" s="332"/>
      <c r="G30" s="333"/>
      <c r="I30" s="240"/>
      <c r="K30" s="240"/>
      <c r="L30" s="241" t="s">
        <v>154</v>
      </c>
      <c r="O30" s="229">
        <v>3</v>
      </c>
    </row>
    <row r="31" spans="1:80" x14ac:dyDescent="0.2">
      <c r="A31" s="238"/>
      <c r="B31" s="242"/>
      <c r="C31" s="334" t="s">
        <v>629</v>
      </c>
      <c r="D31" s="335"/>
      <c r="E31" s="243">
        <v>12.384</v>
      </c>
      <c r="F31" s="244"/>
      <c r="G31" s="245"/>
      <c r="H31" s="246"/>
      <c r="I31" s="240"/>
      <c r="J31" s="247"/>
      <c r="K31" s="240"/>
      <c r="M31" s="241" t="s">
        <v>629</v>
      </c>
      <c r="O31" s="229"/>
    </row>
    <row r="32" spans="1:80" x14ac:dyDescent="0.2">
      <c r="A32" s="230">
        <v>10</v>
      </c>
      <c r="B32" s="231" t="s">
        <v>630</v>
      </c>
      <c r="C32" s="232" t="s">
        <v>631</v>
      </c>
      <c r="D32" s="233" t="s">
        <v>128</v>
      </c>
      <c r="E32" s="234">
        <v>150.012</v>
      </c>
      <c r="F32" s="234"/>
      <c r="G32" s="235">
        <f>E32*F32</f>
        <v>0</v>
      </c>
      <c r="H32" s="236">
        <v>1.3310000000000001E-2</v>
      </c>
      <c r="I32" s="237">
        <f>E32*H32</f>
        <v>1.99665972</v>
      </c>
      <c r="J32" s="236">
        <v>0</v>
      </c>
      <c r="K32" s="237">
        <f>E32*J32</f>
        <v>0</v>
      </c>
      <c r="O32" s="229">
        <v>2</v>
      </c>
      <c r="AA32" s="205">
        <v>1</v>
      </c>
      <c r="AB32" s="205">
        <v>1</v>
      </c>
      <c r="AC32" s="205">
        <v>1</v>
      </c>
      <c r="AZ32" s="205">
        <v>1</v>
      </c>
      <c r="BA32" s="205">
        <f>IF(AZ32=1,G32,0)</f>
        <v>0</v>
      </c>
      <c r="BB32" s="205">
        <f>IF(AZ32=2,G32,0)</f>
        <v>0</v>
      </c>
      <c r="BC32" s="205">
        <f>IF(AZ32=3,G32,0)</f>
        <v>0</v>
      </c>
      <c r="BD32" s="205">
        <f>IF(AZ32=4,G32,0)</f>
        <v>0</v>
      </c>
      <c r="BE32" s="205">
        <f>IF(AZ32=5,G32,0)</f>
        <v>0</v>
      </c>
      <c r="CA32" s="229">
        <v>1</v>
      </c>
      <c r="CB32" s="229">
        <v>1</v>
      </c>
    </row>
    <row r="33" spans="1:80" x14ac:dyDescent="0.2">
      <c r="A33" s="238"/>
      <c r="B33" s="239"/>
      <c r="C33" s="331" t="s">
        <v>632</v>
      </c>
      <c r="D33" s="332"/>
      <c r="E33" s="332"/>
      <c r="F33" s="332"/>
      <c r="G33" s="333"/>
      <c r="I33" s="240"/>
      <c r="K33" s="240"/>
      <c r="L33" s="241" t="s">
        <v>632</v>
      </c>
      <c r="O33" s="229">
        <v>3</v>
      </c>
    </row>
    <row r="34" spans="1:80" x14ac:dyDescent="0.2">
      <c r="A34" s="238"/>
      <c r="B34" s="242"/>
      <c r="C34" s="334" t="s">
        <v>633</v>
      </c>
      <c r="D34" s="335"/>
      <c r="E34" s="243">
        <v>6.0149999999999997</v>
      </c>
      <c r="F34" s="244"/>
      <c r="G34" s="245"/>
      <c r="H34" s="246"/>
      <c r="I34" s="240"/>
      <c r="J34" s="247"/>
      <c r="K34" s="240"/>
      <c r="M34" s="241" t="s">
        <v>633</v>
      </c>
      <c r="O34" s="229"/>
    </row>
    <row r="35" spans="1:80" x14ac:dyDescent="0.2">
      <c r="A35" s="238"/>
      <c r="B35" s="242"/>
      <c r="C35" s="334" t="s">
        <v>634</v>
      </c>
      <c r="D35" s="335"/>
      <c r="E35" s="243">
        <v>3.89</v>
      </c>
      <c r="F35" s="244"/>
      <c r="G35" s="245"/>
      <c r="H35" s="246"/>
      <c r="I35" s="240"/>
      <c r="J35" s="247"/>
      <c r="K35" s="240"/>
      <c r="M35" s="241" t="s">
        <v>634</v>
      </c>
      <c r="O35" s="229"/>
    </row>
    <row r="36" spans="1:80" x14ac:dyDescent="0.2">
      <c r="A36" s="238"/>
      <c r="B36" s="242"/>
      <c r="C36" s="334" t="s">
        <v>635</v>
      </c>
      <c r="D36" s="335"/>
      <c r="E36" s="243">
        <v>4.58</v>
      </c>
      <c r="F36" s="244"/>
      <c r="G36" s="245"/>
      <c r="H36" s="246"/>
      <c r="I36" s="240"/>
      <c r="J36" s="247"/>
      <c r="K36" s="240"/>
      <c r="M36" s="241" t="s">
        <v>635</v>
      </c>
      <c r="O36" s="229"/>
    </row>
    <row r="37" spans="1:80" x14ac:dyDescent="0.2">
      <c r="A37" s="238"/>
      <c r="B37" s="242"/>
      <c r="C37" s="334" t="s">
        <v>636</v>
      </c>
      <c r="D37" s="335"/>
      <c r="E37" s="243">
        <v>4.6475</v>
      </c>
      <c r="F37" s="244"/>
      <c r="G37" s="245"/>
      <c r="H37" s="246"/>
      <c r="I37" s="240"/>
      <c r="J37" s="247"/>
      <c r="K37" s="240"/>
      <c r="M37" s="241" t="s">
        <v>636</v>
      </c>
      <c r="O37" s="229"/>
    </row>
    <row r="38" spans="1:80" x14ac:dyDescent="0.2">
      <c r="A38" s="238"/>
      <c r="B38" s="242"/>
      <c r="C38" s="334" t="s">
        <v>637</v>
      </c>
      <c r="D38" s="335"/>
      <c r="E38" s="243">
        <v>111.51</v>
      </c>
      <c r="F38" s="244"/>
      <c r="G38" s="245"/>
      <c r="H38" s="246"/>
      <c r="I38" s="240"/>
      <c r="J38" s="247"/>
      <c r="K38" s="240"/>
      <c r="M38" s="241" t="s">
        <v>637</v>
      </c>
      <c r="O38" s="229"/>
    </row>
    <row r="39" spans="1:80" x14ac:dyDescent="0.2">
      <c r="A39" s="238"/>
      <c r="B39" s="242"/>
      <c r="C39" s="334" t="s">
        <v>638</v>
      </c>
      <c r="D39" s="335"/>
      <c r="E39" s="243">
        <v>12.15</v>
      </c>
      <c r="F39" s="244"/>
      <c r="G39" s="245"/>
      <c r="H39" s="246"/>
      <c r="I39" s="240"/>
      <c r="J39" s="247"/>
      <c r="K39" s="240"/>
      <c r="M39" s="241" t="s">
        <v>638</v>
      </c>
      <c r="O39" s="229"/>
    </row>
    <row r="40" spans="1:80" x14ac:dyDescent="0.2">
      <c r="A40" s="238"/>
      <c r="B40" s="242"/>
      <c r="C40" s="334" t="s">
        <v>639</v>
      </c>
      <c r="D40" s="335"/>
      <c r="E40" s="243">
        <v>1.08</v>
      </c>
      <c r="F40" s="244"/>
      <c r="G40" s="245"/>
      <c r="H40" s="246"/>
      <c r="I40" s="240"/>
      <c r="J40" s="247"/>
      <c r="K40" s="240"/>
      <c r="M40" s="241" t="s">
        <v>639</v>
      </c>
      <c r="O40" s="229"/>
    </row>
    <row r="41" spans="1:80" x14ac:dyDescent="0.2">
      <c r="A41" s="238"/>
      <c r="B41" s="242"/>
      <c r="C41" s="334" t="s">
        <v>640</v>
      </c>
      <c r="D41" s="335"/>
      <c r="E41" s="243">
        <v>4.32</v>
      </c>
      <c r="F41" s="244"/>
      <c r="G41" s="245"/>
      <c r="H41" s="246"/>
      <c r="I41" s="240"/>
      <c r="J41" s="247"/>
      <c r="K41" s="240"/>
      <c r="M41" s="241" t="s">
        <v>640</v>
      </c>
      <c r="O41" s="229"/>
    </row>
    <row r="42" spans="1:80" x14ac:dyDescent="0.2">
      <c r="A42" s="238"/>
      <c r="B42" s="242"/>
      <c r="C42" s="334" t="s">
        <v>641</v>
      </c>
      <c r="D42" s="335"/>
      <c r="E42" s="243">
        <v>0.3075</v>
      </c>
      <c r="F42" s="244"/>
      <c r="G42" s="245"/>
      <c r="H42" s="246"/>
      <c r="I42" s="240"/>
      <c r="J42" s="247"/>
      <c r="K42" s="240"/>
      <c r="M42" s="241" t="s">
        <v>641</v>
      </c>
      <c r="O42" s="229"/>
    </row>
    <row r="43" spans="1:80" x14ac:dyDescent="0.2">
      <c r="A43" s="238"/>
      <c r="B43" s="242"/>
      <c r="C43" s="334" t="s">
        <v>642</v>
      </c>
      <c r="D43" s="335"/>
      <c r="E43" s="243">
        <v>1.08</v>
      </c>
      <c r="F43" s="244"/>
      <c r="G43" s="245"/>
      <c r="H43" s="246"/>
      <c r="I43" s="240"/>
      <c r="J43" s="247"/>
      <c r="K43" s="240"/>
      <c r="M43" s="241" t="s">
        <v>642</v>
      </c>
      <c r="O43" s="229"/>
    </row>
    <row r="44" spans="1:80" x14ac:dyDescent="0.2">
      <c r="A44" s="238"/>
      <c r="B44" s="242"/>
      <c r="C44" s="334" t="s">
        <v>643</v>
      </c>
      <c r="D44" s="335"/>
      <c r="E44" s="243">
        <v>0.36</v>
      </c>
      <c r="F44" s="244"/>
      <c r="G44" s="245"/>
      <c r="H44" s="246"/>
      <c r="I44" s="240"/>
      <c r="J44" s="247"/>
      <c r="K44" s="240"/>
      <c r="M44" s="241" t="s">
        <v>643</v>
      </c>
      <c r="O44" s="229"/>
    </row>
    <row r="45" spans="1:80" x14ac:dyDescent="0.2">
      <c r="A45" s="238"/>
      <c r="B45" s="242"/>
      <c r="C45" s="334" t="s">
        <v>644</v>
      </c>
      <c r="D45" s="335"/>
      <c r="E45" s="243">
        <v>7.1999999999999995E-2</v>
      </c>
      <c r="F45" s="244"/>
      <c r="G45" s="245"/>
      <c r="H45" s="246"/>
      <c r="I45" s="240"/>
      <c r="J45" s="247"/>
      <c r="K45" s="240"/>
      <c r="M45" s="241" t="s">
        <v>644</v>
      </c>
      <c r="O45" s="229"/>
    </row>
    <row r="46" spans="1:80" x14ac:dyDescent="0.2">
      <c r="A46" s="230">
        <v>11</v>
      </c>
      <c r="B46" s="231" t="s">
        <v>645</v>
      </c>
      <c r="C46" s="232" t="s">
        <v>646</v>
      </c>
      <c r="D46" s="233" t="s">
        <v>128</v>
      </c>
      <c r="E46" s="234">
        <v>136.90600000000001</v>
      </c>
      <c r="F46" s="234"/>
      <c r="G46" s="235">
        <f>E46*F46</f>
        <v>0</v>
      </c>
      <c r="H46" s="236">
        <v>1.5440000000000001E-2</v>
      </c>
      <c r="I46" s="237">
        <f>E46*H46</f>
        <v>2.1138286400000004</v>
      </c>
      <c r="J46" s="236">
        <v>0</v>
      </c>
      <c r="K46" s="237">
        <f>E46*J46</f>
        <v>0</v>
      </c>
      <c r="O46" s="229">
        <v>2</v>
      </c>
      <c r="AA46" s="205">
        <v>1</v>
      </c>
      <c r="AB46" s="205">
        <v>1</v>
      </c>
      <c r="AC46" s="205">
        <v>1</v>
      </c>
      <c r="AZ46" s="205">
        <v>1</v>
      </c>
      <c r="BA46" s="205">
        <f>IF(AZ46=1,G46,0)</f>
        <v>0</v>
      </c>
      <c r="BB46" s="205">
        <f>IF(AZ46=2,G46,0)</f>
        <v>0</v>
      </c>
      <c r="BC46" s="205">
        <f>IF(AZ46=3,G46,0)</f>
        <v>0</v>
      </c>
      <c r="BD46" s="205">
        <f>IF(AZ46=4,G46,0)</f>
        <v>0</v>
      </c>
      <c r="BE46" s="205">
        <f>IF(AZ46=5,G46,0)</f>
        <v>0</v>
      </c>
      <c r="CA46" s="229">
        <v>1</v>
      </c>
      <c r="CB46" s="229">
        <v>1</v>
      </c>
    </row>
    <row r="47" spans="1:80" ht="22.5" x14ac:dyDescent="0.2">
      <c r="A47" s="238"/>
      <c r="B47" s="239"/>
      <c r="C47" s="331" t="s">
        <v>154</v>
      </c>
      <c r="D47" s="332"/>
      <c r="E47" s="332"/>
      <c r="F47" s="332"/>
      <c r="G47" s="333"/>
      <c r="I47" s="240"/>
      <c r="K47" s="240"/>
      <c r="L47" s="241" t="s">
        <v>154</v>
      </c>
      <c r="O47" s="229">
        <v>3</v>
      </c>
    </row>
    <row r="48" spans="1:80" ht="45" x14ac:dyDescent="0.2">
      <c r="A48" s="238"/>
      <c r="B48" s="242"/>
      <c r="C48" s="334" t="s">
        <v>647</v>
      </c>
      <c r="D48" s="335"/>
      <c r="E48" s="243">
        <v>149.30099999999999</v>
      </c>
      <c r="F48" s="244"/>
      <c r="G48" s="245"/>
      <c r="H48" s="246"/>
      <c r="I48" s="240"/>
      <c r="J48" s="247"/>
      <c r="K48" s="240"/>
      <c r="M48" s="241" t="s">
        <v>647</v>
      </c>
      <c r="O48" s="229"/>
    </row>
    <row r="49" spans="1:80" x14ac:dyDescent="0.2">
      <c r="A49" s="238"/>
      <c r="B49" s="242"/>
      <c r="C49" s="334" t="s">
        <v>648</v>
      </c>
      <c r="D49" s="335"/>
      <c r="E49" s="243">
        <v>-5.5</v>
      </c>
      <c r="F49" s="244"/>
      <c r="G49" s="245"/>
      <c r="H49" s="246"/>
      <c r="I49" s="240"/>
      <c r="J49" s="247"/>
      <c r="K49" s="240"/>
      <c r="M49" s="241" t="s">
        <v>648</v>
      </c>
      <c r="O49" s="229"/>
    </row>
    <row r="50" spans="1:80" x14ac:dyDescent="0.2">
      <c r="A50" s="238"/>
      <c r="B50" s="242"/>
      <c r="C50" s="334" t="s">
        <v>649</v>
      </c>
      <c r="D50" s="335"/>
      <c r="E50" s="243">
        <v>-6.8949999999999996</v>
      </c>
      <c r="F50" s="244"/>
      <c r="G50" s="245"/>
      <c r="H50" s="246"/>
      <c r="I50" s="240"/>
      <c r="J50" s="247"/>
      <c r="K50" s="240"/>
      <c r="M50" s="241" t="s">
        <v>649</v>
      </c>
      <c r="O50" s="229"/>
    </row>
    <row r="51" spans="1:80" x14ac:dyDescent="0.2">
      <c r="A51" s="230">
        <v>12</v>
      </c>
      <c r="B51" s="231" t="s">
        <v>650</v>
      </c>
      <c r="C51" s="232" t="s">
        <v>651</v>
      </c>
      <c r="D51" s="233" t="s">
        <v>128</v>
      </c>
      <c r="E51" s="234">
        <v>10.86</v>
      </c>
      <c r="F51" s="234"/>
      <c r="G51" s="235">
        <f>E51*F51</f>
        <v>0</v>
      </c>
      <c r="H51" s="236">
        <v>9.2999999999999992E-3</v>
      </c>
      <c r="I51" s="237">
        <f>E51*H51</f>
        <v>0.10099799999999999</v>
      </c>
      <c r="J51" s="236">
        <v>0</v>
      </c>
      <c r="K51" s="237">
        <f>E51*J51</f>
        <v>0</v>
      </c>
      <c r="O51" s="229">
        <v>2</v>
      </c>
      <c r="AA51" s="205">
        <v>1</v>
      </c>
      <c r="AB51" s="205">
        <v>1</v>
      </c>
      <c r="AC51" s="205">
        <v>1</v>
      </c>
      <c r="AZ51" s="205">
        <v>1</v>
      </c>
      <c r="BA51" s="205">
        <f>IF(AZ51=1,G51,0)</f>
        <v>0</v>
      </c>
      <c r="BB51" s="205">
        <f>IF(AZ51=2,G51,0)</f>
        <v>0</v>
      </c>
      <c r="BC51" s="205">
        <f>IF(AZ51=3,G51,0)</f>
        <v>0</v>
      </c>
      <c r="BD51" s="205">
        <f>IF(AZ51=4,G51,0)</f>
        <v>0</v>
      </c>
      <c r="BE51" s="205">
        <f>IF(AZ51=5,G51,0)</f>
        <v>0</v>
      </c>
      <c r="CA51" s="229">
        <v>1</v>
      </c>
      <c r="CB51" s="229">
        <v>1</v>
      </c>
    </row>
    <row r="52" spans="1:80" x14ac:dyDescent="0.2">
      <c r="A52" s="238"/>
      <c r="B52" s="239"/>
      <c r="C52" s="331" t="s">
        <v>652</v>
      </c>
      <c r="D52" s="332"/>
      <c r="E52" s="332"/>
      <c r="F52" s="332"/>
      <c r="G52" s="333"/>
      <c r="I52" s="240"/>
      <c r="K52" s="240"/>
      <c r="L52" s="241" t="s">
        <v>652</v>
      </c>
      <c r="O52" s="229">
        <v>3</v>
      </c>
    </row>
    <row r="53" spans="1:80" x14ac:dyDescent="0.2">
      <c r="A53" s="238"/>
      <c r="B53" s="242"/>
      <c r="C53" s="334" t="s">
        <v>653</v>
      </c>
      <c r="D53" s="335"/>
      <c r="E53" s="243">
        <v>10.86</v>
      </c>
      <c r="F53" s="244"/>
      <c r="G53" s="245"/>
      <c r="H53" s="246"/>
      <c r="I53" s="240"/>
      <c r="J53" s="247"/>
      <c r="K53" s="240"/>
      <c r="M53" s="241" t="s">
        <v>653</v>
      </c>
      <c r="O53" s="229"/>
    </row>
    <row r="54" spans="1:80" x14ac:dyDescent="0.2">
      <c r="A54" s="230">
        <v>13</v>
      </c>
      <c r="B54" s="231" t="s">
        <v>654</v>
      </c>
      <c r="C54" s="232" t="s">
        <v>655</v>
      </c>
      <c r="D54" s="233" t="s">
        <v>128</v>
      </c>
      <c r="E54" s="234">
        <v>6.2424999999999997</v>
      </c>
      <c r="F54" s="234"/>
      <c r="G54" s="235">
        <f>E54*F54</f>
        <v>0</v>
      </c>
      <c r="H54" s="236">
        <v>1.1310000000000001E-2</v>
      </c>
      <c r="I54" s="237">
        <f>E54*H54</f>
        <v>7.0602675000000004E-2</v>
      </c>
      <c r="J54" s="236">
        <v>0</v>
      </c>
      <c r="K54" s="237">
        <f>E54*J54</f>
        <v>0</v>
      </c>
      <c r="O54" s="229">
        <v>2</v>
      </c>
      <c r="AA54" s="205">
        <v>1</v>
      </c>
      <c r="AB54" s="205">
        <v>1</v>
      </c>
      <c r="AC54" s="205">
        <v>1</v>
      </c>
      <c r="AZ54" s="205">
        <v>1</v>
      </c>
      <c r="BA54" s="205">
        <f>IF(AZ54=1,G54,0)</f>
        <v>0</v>
      </c>
      <c r="BB54" s="205">
        <f>IF(AZ54=2,G54,0)</f>
        <v>0</v>
      </c>
      <c r="BC54" s="205">
        <f>IF(AZ54=3,G54,0)</f>
        <v>0</v>
      </c>
      <c r="BD54" s="205">
        <f>IF(AZ54=4,G54,0)</f>
        <v>0</v>
      </c>
      <c r="BE54" s="205">
        <f>IF(AZ54=5,G54,0)</f>
        <v>0</v>
      </c>
      <c r="CA54" s="229">
        <v>1</v>
      </c>
      <c r="CB54" s="229">
        <v>1</v>
      </c>
    </row>
    <row r="55" spans="1:80" x14ac:dyDescent="0.2">
      <c r="A55" s="238"/>
      <c r="B55" s="242"/>
      <c r="C55" s="334" t="s">
        <v>656</v>
      </c>
      <c r="D55" s="335"/>
      <c r="E55" s="243">
        <v>4.7549999999999999</v>
      </c>
      <c r="F55" s="244"/>
      <c r="G55" s="245"/>
      <c r="H55" s="246"/>
      <c r="I55" s="240"/>
      <c r="J55" s="247"/>
      <c r="K55" s="240"/>
      <c r="M55" s="241" t="s">
        <v>656</v>
      </c>
      <c r="O55" s="229"/>
    </row>
    <row r="56" spans="1:80" x14ac:dyDescent="0.2">
      <c r="A56" s="238"/>
      <c r="B56" s="242"/>
      <c r="C56" s="334" t="s">
        <v>657</v>
      </c>
      <c r="D56" s="335"/>
      <c r="E56" s="243">
        <v>1.4875</v>
      </c>
      <c r="F56" s="244"/>
      <c r="G56" s="245"/>
      <c r="H56" s="246"/>
      <c r="I56" s="240"/>
      <c r="J56" s="247"/>
      <c r="K56" s="240"/>
      <c r="M56" s="241" t="s">
        <v>657</v>
      </c>
      <c r="O56" s="229"/>
    </row>
    <row r="57" spans="1:80" x14ac:dyDescent="0.2">
      <c r="A57" s="230">
        <v>14</v>
      </c>
      <c r="B57" s="231" t="s">
        <v>155</v>
      </c>
      <c r="C57" s="232" t="s">
        <v>156</v>
      </c>
      <c r="D57" s="233" t="s">
        <v>124</v>
      </c>
      <c r="E57" s="234">
        <v>198.55</v>
      </c>
      <c r="F57" s="234"/>
      <c r="G57" s="235">
        <f>E57*F57</f>
        <v>0</v>
      </c>
      <c r="H57" s="236">
        <v>5.0000000000000001E-4</v>
      </c>
      <c r="I57" s="237">
        <f>E57*H57</f>
        <v>9.9275000000000002E-2</v>
      </c>
      <c r="J57" s="236">
        <v>0</v>
      </c>
      <c r="K57" s="237">
        <f>E57*J57</f>
        <v>0</v>
      </c>
      <c r="O57" s="229">
        <v>2</v>
      </c>
      <c r="AA57" s="205">
        <v>1</v>
      </c>
      <c r="AB57" s="205">
        <v>1</v>
      </c>
      <c r="AC57" s="205">
        <v>1</v>
      </c>
      <c r="AZ57" s="205">
        <v>1</v>
      </c>
      <c r="BA57" s="205">
        <f>IF(AZ57=1,G57,0)</f>
        <v>0</v>
      </c>
      <c r="BB57" s="205">
        <f>IF(AZ57=2,G57,0)</f>
        <v>0</v>
      </c>
      <c r="BC57" s="205">
        <f>IF(AZ57=3,G57,0)</f>
        <v>0</v>
      </c>
      <c r="BD57" s="205">
        <f>IF(AZ57=4,G57,0)</f>
        <v>0</v>
      </c>
      <c r="BE57" s="205">
        <f>IF(AZ57=5,G57,0)</f>
        <v>0</v>
      </c>
      <c r="CA57" s="229">
        <v>1</v>
      </c>
      <c r="CB57" s="229">
        <v>1</v>
      </c>
    </row>
    <row r="58" spans="1:80" ht="22.5" x14ac:dyDescent="0.2">
      <c r="A58" s="238"/>
      <c r="B58" s="242"/>
      <c r="C58" s="334" t="s">
        <v>658</v>
      </c>
      <c r="D58" s="335"/>
      <c r="E58" s="243">
        <v>198.55</v>
      </c>
      <c r="F58" s="244"/>
      <c r="G58" s="245"/>
      <c r="H58" s="246"/>
      <c r="I58" s="240"/>
      <c r="J58" s="247"/>
      <c r="K58" s="240"/>
      <c r="M58" s="241" t="s">
        <v>658</v>
      </c>
      <c r="O58" s="229"/>
    </row>
    <row r="59" spans="1:80" ht="22.5" x14ac:dyDescent="0.2">
      <c r="A59" s="230">
        <v>15</v>
      </c>
      <c r="B59" s="231" t="s">
        <v>158</v>
      </c>
      <c r="C59" s="232" t="s">
        <v>159</v>
      </c>
      <c r="D59" s="233" t="s">
        <v>124</v>
      </c>
      <c r="E59" s="234">
        <v>41.51</v>
      </c>
      <c r="F59" s="234"/>
      <c r="G59" s="235">
        <f>E59*F59</f>
        <v>0</v>
      </c>
      <c r="H59" s="236">
        <v>3.0000000000000001E-5</v>
      </c>
      <c r="I59" s="237">
        <f>E59*H59</f>
        <v>1.2453E-3</v>
      </c>
      <c r="J59" s="236">
        <v>0</v>
      </c>
      <c r="K59" s="237">
        <f>E59*J59</f>
        <v>0</v>
      </c>
      <c r="O59" s="229">
        <v>2</v>
      </c>
      <c r="AA59" s="205">
        <v>1</v>
      </c>
      <c r="AB59" s="205">
        <v>1</v>
      </c>
      <c r="AC59" s="205">
        <v>1</v>
      </c>
      <c r="AZ59" s="205">
        <v>1</v>
      </c>
      <c r="BA59" s="205">
        <f>IF(AZ59=1,G59,0)</f>
        <v>0</v>
      </c>
      <c r="BB59" s="205">
        <f>IF(AZ59=2,G59,0)</f>
        <v>0</v>
      </c>
      <c r="BC59" s="205">
        <f>IF(AZ59=3,G59,0)</f>
        <v>0</v>
      </c>
      <c r="BD59" s="205">
        <f>IF(AZ59=4,G59,0)</f>
        <v>0</v>
      </c>
      <c r="BE59" s="205">
        <f>IF(AZ59=5,G59,0)</f>
        <v>0</v>
      </c>
      <c r="CA59" s="229">
        <v>1</v>
      </c>
      <c r="CB59" s="229">
        <v>1</v>
      </c>
    </row>
    <row r="60" spans="1:80" x14ac:dyDescent="0.2">
      <c r="A60" s="238"/>
      <c r="B60" s="242"/>
      <c r="C60" s="334" t="s">
        <v>659</v>
      </c>
      <c r="D60" s="335"/>
      <c r="E60" s="243">
        <v>33</v>
      </c>
      <c r="F60" s="244"/>
      <c r="G60" s="245"/>
      <c r="H60" s="246"/>
      <c r="I60" s="240"/>
      <c r="J60" s="247"/>
      <c r="K60" s="240"/>
      <c r="M60" s="241" t="s">
        <v>659</v>
      </c>
      <c r="O60" s="229"/>
    </row>
    <row r="61" spans="1:80" x14ac:dyDescent="0.2">
      <c r="A61" s="238"/>
      <c r="B61" s="242"/>
      <c r="C61" s="334" t="s">
        <v>660</v>
      </c>
      <c r="D61" s="335"/>
      <c r="E61" s="243">
        <v>8.51</v>
      </c>
      <c r="F61" s="244"/>
      <c r="G61" s="245"/>
      <c r="H61" s="246"/>
      <c r="I61" s="240"/>
      <c r="J61" s="247"/>
      <c r="K61" s="240"/>
      <c r="M61" s="241" t="s">
        <v>660</v>
      </c>
      <c r="O61" s="229"/>
    </row>
    <row r="62" spans="1:80" x14ac:dyDescent="0.2">
      <c r="A62" s="230">
        <v>16</v>
      </c>
      <c r="B62" s="231" t="s">
        <v>162</v>
      </c>
      <c r="C62" s="232" t="s">
        <v>163</v>
      </c>
      <c r="D62" s="233" t="s">
        <v>124</v>
      </c>
      <c r="E62" s="234">
        <v>33</v>
      </c>
      <c r="F62" s="234"/>
      <c r="G62" s="235">
        <f>E62*F62</f>
        <v>0</v>
      </c>
      <c r="H62" s="236">
        <v>2.9999999999999997E-4</v>
      </c>
      <c r="I62" s="237">
        <f>E62*H62</f>
        <v>9.8999999999999991E-3</v>
      </c>
      <c r="J62" s="236">
        <v>0</v>
      </c>
      <c r="K62" s="237">
        <f>E62*J62</f>
        <v>0</v>
      </c>
      <c r="O62" s="229">
        <v>2</v>
      </c>
      <c r="AA62" s="205">
        <v>1</v>
      </c>
      <c r="AB62" s="205">
        <v>1</v>
      </c>
      <c r="AC62" s="205">
        <v>1</v>
      </c>
      <c r="AZ62" s="205">
        <v>1</v>
      </c>
      <c r="BA62" s="205">
        <f>IF(AZ62=1,G62,0)</f>
        <v>0</v>
      </c>
      <c r="BB62" s="205">
        <f>IF(AZ62=2,G62,0)</f>
        <v>0</v>
      </c>
      <c r="BC62" s="205">
        <f>IF(AZ62=3,G62,0)</f>
        <v>0</v>
      </c>
      <c r="BD62" s="205">
        <f>IF(AZ62=4,G62,0)</f>
        <v>0</v>
      </c>
      <c r="BE62" s="205">
        <f>IF(AZ62=5,G62,0)</f>
        <v>0</v>
      </c>
      <c r="CA62" s="229">
        <v>1</v>
      </c>
      <c r="CB62" s="229">
        <v>1</v>
      </c>
    </row>
    <row r="63" spans="1:80" x14ac:dyDescent="0.2">
      <c r="A63" s="238"/>
      <c r="B63" s="242"/>
      <c r="C63" s="334" t="s">
        <v>661</v>
      </c>
      <c r="D63" s="335"/>
      <c r="E63" s="243">
        <v>33</v>
      </c>
      <c r="F63" s="244"/>
      <c r="G63" s="245"/>
      <c r="H63" s="246"/>
      <c r="I63" s="240"/>
      <c r="J63" s="247"/>
      <c r="K63" s="240"/>
      <c r="M63" s="241" t="s">
        <v>661</v>
      </c>
      <c r="O63" s="229"/>
    </row>
    <row r="64" spans="1:80" ht="22.5" x14ac:dyDescent="0.2">
      <c r="A64" s="230">
        <v>17</v>
      </c>
      <c r="B64" s="231" t="s">
        <v>176</v>
      </c>
      <c r="C64" s="232" t="s">
        <v>177</v>
      </c>
      <c r="D64" s="233" t="s">
        <v>124</v>
      </c>
      <c r="E64" s="234">
        <v>11</v>
      </c>
      <c r="F64" s="234"/>
      <c r="G64" s="235">
        <f>E64*F64</f>
        <v>0</v>
      </c>
      <c r="H64" s="236">
        <v>2.0000000000000001E-4</v>
      </c>
      <c r="I64" s="237">
        <f>E64*H64</f>
        <v>2.2000000000000001E-3</v>
      </c>
      <c r="J64" s="236">
        <v>0</v>
      </c>
      <c r="K64" s="237">
        <f>E64*J64</f>
        <v>0</v>
      </c>
      <c r="O64" s="229">
        <v>2</v>
      </c>
      <c r="AA64" s="205">
        <v>1</v>
      </c>
      <c r="AB64" s="205">
        <v>1</v>
      </c>
      <c r="AC64" s="205">
        <v>1</v>
      </c>
      <c r="AZ64" s="205">
        <v>1</v>
      </c>
      <c r="BA64" s="205">
        <f>IF(AZ64=1,G64,0)</f>
        <v>0</v>
      </c>
      <c r="BB64" s="205">
        <f>IF(AZ64=2,G64,0)</f>
        <v>0</v>
      </c>
      <c r="BC64" s="205">
        <f>IF(AZ64=3,G64,0)</f>
        <v>0</v>
      </c>
      <c r="BD64" s="205">
        <f>IF(AZ64=4,G64,0)</f>
        <v>0</v>
      </c>
      <c r="BE64" s="205">
        <f>IF(AZ64=5,G64,0)</f>
        <v>0</v>
      </c>
      <c r="CA64" s="229">
        <v>1</v>
      </c>
      <c r="CB64" s="229">
        <v>1</v>
      </c>
    </row>
    <row r="65" spans="1:80" ht="22.5" x14ac:dyDescent="0.2">
      <c r="A65" s="230">
        <v>18</v>
      </c>
      <c r="B65" s="231" t="s">
        <v>662</v>
      </c>
      <c r="C65" s="232" t="s">
        <v>663</v>
      </c>
      <c r="D65" s="233" t="s">
        <v>128</v>
      </c>
      <c r="E65" s="234">
        <v>6.2424999999999997</v>
      </c>
      <c r="F65" s="234"/>
      <c r="G65" s="235">
        <f>E65*F65</f>
        <v>0</v>
      </c>
      <c r="H65" s="236">
        <v>4.8169999999999998E-2</v>
      </c>
      <c r="I65" s="237">
        <f>E65*H65</f>
        <v>0.30070122499999996</v>
      </c>
      <c r="J65" s="236">
        <v>0</v>
      </c>
      <c r="K65" s="237">
        <f>E65*J65</f>
        <v>0</v>
      </c>
      <c r="O65" s="229">
        <v>2</v>
      </c>
      <c r="AA65" s="205">
        <v>1</v>
      </c>
      <c r="AB65" s="205">
        <v>1</v>
      </c>
      <c r="AC65" s="205">
        <v>1</v>
      </c>
      <c r="AZ65" s="205">
        <v>1</v>
      </c>
      <c r="BA65" s="205">
        <f>IF(AZ65=1,G65,0)</f>
        <v>0</v>
      </c>
      <c r="BB65" s="205">
        <f>IF(AZ65=2,G65,0)</f>
        <v>0</v>
      </c>
      <c r="BC65" s="205">
        <f>IF(AZ65=3,G65,0)</f>
        <v>0</v>
      </c>
      <c r="BD65" s="205">
        <f>IF(AZ65=4,G65,0)</f>
        <v>0</v>
      </c>
      <c r="BE65" s="205">
        <f>IF(AZ65=5,G65,0)</f>
        <v>0</v>
      </c>
      <c r="CA65" s="229">
        <v>1</v>
      </c>
      <c r="CB65" s="229">
        <v>1</v>
      </c>
    </row>
    <row r="66" spans="1:80" ht="22.5" x14ac:dyDescent="0.2">
      <c r="A66" s="230">
        <v>19</v>
      </c>
      <c r="B66" s="231" t="s">
        <v>197</v>
      </c>
      <c r="C66" s="232" t="s">
        <v>198</v>
      </c>
      <c r="D66" s="233" t="s">
        <v>128</v>
      </c>
      <c r="E66" s="234">
        <v>693.14700000000005</v>
      </c>
      <c r="F66" s="234"/>
      <c r="G66" s="235">
        <f>E66*F66</f>
        <v>0</v>
      </c>
      <c r="H66" s="236">
        <v>4.5999999999999999E-3</v>
      </c>
      <c r="I66" s="237">
        <f>E66*H66</f>
        <v>3.1884762000000002</v>
      </c>
      <c r="J66" s="236">
        <v>0</v>
      </c>
      <c r="K66" s="237">
        <f>E66*J66</f>
        <v>0</v>
      </c>
      <c r="O66" s="229">
        <v>2</v>
      </c>
      <c r="AA66" s="205">
        <v>1</v>
      </c>
      <c r="AB66" s="205">
        <v>1</v>
      </c>
      <c r="AC66" s="205">
        <v>1</v>
      </c>
      <c r="AZ66" s="205">
        <v>1</v>
      </c>
      <c r="BA66" s="205">
        <f>IF(AZ66=1,G66,0)</f>
        <v>0</v>
      </c>
      <c r="BB66" s="205">
        <f>IF(AZ66=2,G66,0)</f>
        <v>0</v>
      </c>
      <c r="BC66" s="205">
        <f>IF(AZ66=3,G66,0)</f>
        <v>0</v>
      </c>
      <c r="BD66" s="205">
        <f>IF(AZ66=4,G66,0)</f>
        <v>0</v>
      </c>
      <c r="BE66" s="205">
        <f>IF(AZ66=5,G66,0)</f>
        <v>0</v>
      </c>
      <c r="CA66" s="229">
        <v>1</v>
      </c>
      <c r="CB66" s="229">
        <v>1</v>
      </c>
    </row>
    <row r="67" spans="1:80" ht="22.5" x14ac:dyDescent="0.2">
      <c r="A67" s="238"/>
      <c r="B67" s="239"/>
      <c r="C67" s="331" t="s">
        <v>199</v>
      </c>
      <c r="D67" s="332"/>
      <c r="E67" s="332"/>
      <c r="F67" s="332"/>
      <c r="G67" s="333"/>
      <c r="I67" s="240"/>
      <c r="K67" s="240"/>
      <c r="L67" s="241" t="s">
        <v>199</v>
      </c>
      <c r="O67" s="229">
        <v>3</v>
      </c>
    </row>
    <row r="68" spans="1:80" x14ac:dyDescent="0.2">
      <c r="A68" s="238"/>
      <c r="B68" s="242"/>
      <c r="C68" s="334" t="s">
        <v>664</v>
      </c>
      <c r="D68" s="335"/>
      <c r="E68" s="243">
        <v>483.41800000000001</v>
      </c>
      <c r="F68" s="244"/>
      <c r="G68" s="245"/>
      <c r="H68" s="246"/>
      <c r="I68" s="240"/>
      <c r="J68" s="247"/>
      <c r="K68" s="240"/>
      <c r="M68" s="241" t="s">
        <v>664</v>
      </c>
      <c r="O68" s="229"/>
    </row>
    <row r="69" spans="1:80" x14ac:dyDescent="0.2">
      <c r="A69" s="238"/>
      <c r="B69" s="242"/>
      <c r="C69" s="334" t="s">
        <v>622</v>
      </c>
      <c r="D69" s="335"/>
      <c r="E69" s="243">
        <v>15.679</v>
      </c>
      <c r="F69" s="244"/>
      <c r="G69" s="245"/>
      <c r="H69" s="246"/>
      <c r="I69" s="240"/>
      <c r="J69" s="247"/>
      <c r="K69" s="240"/>
      <c r="M69" s="241" t="s">
        <v>622</v>
      </c>
      <c r="O69" s="229"/>
    </row>
    <row r="70" spans="1:80" x14ac:dyDescent="0.2">
      <c r="A70" s="238"/>
      <c r="B70" s="242"/>
      <c r="C70" s="334" t="s">
        <v>623</v>
      </c>
      <c r="D70" s="335"/>
      <c r="E70" s="243">
        <v>194.05</v>
      </c>
      <c r="F70" s="244"/>
      <c r="G70" s="245"/>
      <c r="H70" s="246"/>
      <c r="I70" s="240"/>
      <c r="J70" s="247"/>
      <c r="K70" s="240"/>
      <c r="M70" s="241" t="s">
        <v>623</v>
      </c>
      <c r="O70" s="229"/>
    </row>
    <row r="71" spans="1:80" ht="22.5" x14ac:dyDescent="0.2">
      <c r="A71" s="230">
        <v>20</v>
      </c>
      <c r="B71" s="231" t="s">
        <v>203</v>
      </c>
      <c r="C71" s="232" t="s">
        <v>665</v>
      </c>
      <c r="D71" s="233" t="s">
        <v>128</v>
      </c>
      <c r="E71" s="234">
        <v>693.14700000000005</v>
      </c>
      <c r="F71" s="234"/>
      <c r="G71" s="235">
        <f>E71*F71</f>
        <v>0</v>
      </c>
      <c r="H71" s="236">
        <v>4.2000000000000002E-4</v>
      </c>
      <c r="I71" s="237">
        <f>E71*H71</f>
        <v>0.29112174000000002</v>
      </c>
      <c r="J71" s="236">
        <v>0</v>
      </c>
      <c r="K71" s="237">
        <f>E71*J71</f>
        <v>0</v>
      </c>
      <c r="O71" s="229">
        <v>2</v>
      </c>
      <c r="AA71" s="205">
        <v>1</v>
      </c>
      <c r="AB71" s="205">
        <v>1</v>
      </c>
      <c r="AC71" s="205">
        <v>1</v>
      </c>
      <c r="AZ71" s="205">
        <v>1</v>
      </c>
      <c r="BA71" s="205">
        <f>IF(AZ71=1,G71,0)</f>
        <v>0</v>
      </c>
      <c r="BB71" s="205">
        <f>IF(AZ71=2,G71,0)</f>
        <v>0</v>
      </c>
      <c r="BC71" s="205">
        <f>IF(AZ71=3,G71,0)</f>
        <v>0</v>
      </c>
      <c r="BD71" s="205">
        <f>IF(AZ71=4,G71,0)</f>
        <v>0</v>
      </c>
      <c r="BE71" s="205">
        <f>IF(AZ71=5,G71,0)</f>
        <v>0</v>
      </c>
      <c r="CA71" s="229">
        <v>1</v>
      </c>
      <c r="CB71" s="229">
        <v>1</v>
      </c>
    </row>
    <row r="72" spans="1:80" x14ac:dyDescent="0.2">
      <c r="A72" s="230">
        <v>21</v>
      </c>
      <c r="B72" s="231" t="s">
        <v>205</v>
      </c>
      <c r="C72" s="232" t="s">
        <v>206</v>
      </c>
      <c r="D72" s="233" t="s">
        <v>128</v>
      </c>
      <c r="E72" s="234">
        <v>295.858</v>
      </c>
      <c r="F72" s="234"/>
      <c r="G72" s="235">
        <f>E72*F72</f>
        <v>0</v>
      </c>
      <c r="H72" s="236">
        <v>1E-4</v>
      </c>
      <c r="I72" s="237">
        <f>E72*H72</f>
        <v>2.9585800000000002E-2</v>
      </c>
      <c r="J72" s="236">
        <v>0</v>
      </c>
      <c r="K72" s="237">
        <f>E72*J72</f>
        <v>0</v>
      </c>
      <c r="O72" s="229">
        <v>2</v>
      </c>
      <c r="AA72" s="205">
        <v>1</v>
      </c>
      <c r="AB72" s="205">
        <v>1</v>
      </c>
      <c r="AC72" s="205">
        <v>1</v>
      </c>
      <c r="AZ72" s="205">
        <v>1</v>
      </c>
      <c r="BA72" s="205">
        <f>IF(AZ72=1,G72,0)</f>
        <v>0</v>
      </c>
      <c r="BB72" s="205">
        <f>IF(AZ72=2,G72,0)</f>
        <v>0</v>
      </c>
      <c r="BC72" s="205">
        <f>IF(AZ72=3,G72,0)</f>
        <v>0</v>
      </c>
      <c r="BD72" s="205">
        <f>IF(AZ72=4,G72,0)</f>
        <v>0</v>
      </c>
      <c r="BE72" s="205">
        <f>IF(AZ72=5,G72,0)</f>
        <v>0</v>
      </c>
      <c r="CA72" s="229">
        <v>1</v>
      </c>
      <c r="CB72" s="229">
        <v>1</v>
      </c>
    </row>
    <row r="73" spans="1:80" x14ac:dyDescent="0.2">
      <c r="A73" s="238"/>
      <c r="B73" s="242"/>
      <c r="C73" s="334" t="s">
        <v>666</v>
      </c>
      <c r="D73" s="335"/>
      <c r="E73" s="243">
        <v>295.858</v>
      </c>
      <c r="F73" s="244"/>
      <c r="G73" s="245"/>
      <c r="H73" s="246"/>
      <c r="I73" s="240"/>
      <c r="J73" s="247"/>
      <c r="K73" s="240"/>
      <c r="M73" s="241" t="s">
        <v>666</v>
      </c>
      <c r="O73" s="229"/>
    </row>
    <row r="74" spans="1:80" x14ac:dyDescent="0.2">
      <c r="A74" s="230">
        <v>22</v>
      </c>
      <c r="B74" s="231" t="s">
        <v>217</v>
      </c>
      <c r="C74" s="232" t="s">
        <v>913</v>
      </c>
      <c r="D74" s="233" t="s">
        <v>219</v>
      </c>
      <c r="E74" s="234">
        <v>1</v>
      </c>
      <c r="F74" s="234"/>
      <c r="G74" s="235">
        <f>E74*F74</f>
        <v>0</v>
      </c>
      <c r="H74" s="236">
        <v>0</v>
      </c>
      <c r="I74" s="237">
        <f>E74*H74</f>
        <v>0</v>
      </c>
      <c r="J74" s="236"/>
      <c r="K74" s="237">
        <f>E74*J74</f>
        <v>0</v>
      </c>
      <c r="O74" s="229">
        <v>2</v>
      </c>
      <c r="AA74" s="205">
        <v>12</v>
      </c>
      <c r="AB74" s="205">
        <v>0</v>
      </c>
      <c r="AC74" s="205">
        <v>20</v>
      </c>
      <c r="AZ74" s="205">
        <v>1</v>
      </c>
      <c r="BA74" s="205">
        <f>IF(AZ74=1,G74,0)</f>
        <v>0</v>
      </c>
      <c r="BB74" s="205">
        <f>IF(AZ74=2,G74,0)</f>
        <v>0</v>
      </c>
      <c r="BC74" s="205">
        <f>IF(AZ74=3,G74,0)</f>
        <v>0</v>
      </c>
      <c r="BD74" s="205">
        <f>IF(AZ74=4,G74,0)</f>
        <v>0</v>
      </c>
      <c r="BE74" s="205">
        <f>IF(AZ74=5,G74,0)</f>
        <v>0</v>
      </c>
      <c r="CA74" s="229">
        <v>12</v>
      </c>
      <c r="CB74" s="229">
        <v>0</v>
      </c>
    </row>
    <row r="75" spans="1:80" x14ac:dyDescent="0.2">
      <c r="A75" s="230">
        <v>23</v>
      </c>
      <c r="B75" s="231" t="s">
        <v>240</v>
      </c>
      <c r="C75" s="232" t="s">
        <v>241</v>
      </c>
      <c r="D75" s="233" t="s">
        <v>124</v>
      </c>
      <c r="E75" s="234">
        <v>39.6</v>
      </c>
      <c r="F75" s="234"/>
      <c r="G75" s="235">
        <f>E75*F75</f>
        <v>0</v>
      </c>
      <c r="H75" s="236">
        <v>1E-4</v>
      </c>
      <c r="I75" s="237">
        <f>E75*H75</f>
        <v>3.96E-3</v>
      </c>
      <c r="J75" s="236"/>
      <c r="K75" s="237">
        <f>E75*J75</f>
        <v>0</v>
      </c>
      <c r="O75" s="229">
        <v>2</v>
      </c>
      <c r="AA75" s="205">
        <v>3</v>
      </c>
      <c r="AB75" s="205">
        <v>1</v>
      </c>
      <c r="AC75" s="205">
        <v>28350112</v>
      </c>
      <c r="AZ75" s="205">
        <v>1</v>
      </c>
      <c r="BA75" s="205">
        <f>IF(AZ75=1,G75,0)</f>
        <v>0</v>
      </c>
      <c r="BB75" s="205">
        <f>IF(AZ75=2,G75,0)</f>
        <v>0</v>
      </c>
      <c r="BC75" s="205">
        <f>IF(AZ75=3,G75,0)</f>
        <v>0</v>
      </c>
      <c r="BD75" s="205">
        <f>IF(AZ75=4,G75,0)</f>
        <v>0</v>
      </c>
      <c r="BE75" s="205">
        <f>IF(AZ75=5,G75,0)</f>
        <v>0</v>
      </c>
      <c r="CA75" s="229">
        <v>3</v>
      </c>
      <c r="CB75" s="229">
        <v>1</v>
      </c>
    </row>
    <row r="76" spans="1:80" x14ac:dyDescent="0.2">
      <c r="A76" s="238"/>
      <c r="B76" s="242"/>
      <c r="C76" s="334" t="s">
        <v>667</v>
      </c>
      <c r="D76" s="335"/>
      <c r="E76" s="243">
        <v>39.6</v>
      </c>
      <c r="F76" s="244"/>
      <c r="G76" s="245"/>
      <c r="H76" s="246"/>
      <c r="I76" s="240"/>
      <c r="J76" s="247"/>
      <c r="K76" s="240"/>
      <c r="M76" s="241" t="s">
        <v>667</v>
      </c>
      <c r="O76" s="229"/>
    </row>
    <row r="77" spans="1:80" x14ac:dyDescent="0.2">
      <c r="A77" s="230">
        <v>24</v>
      </c>
      <c r="B77" s="231" t="s">
        <v>243</v>
      </c>
      <c r="C77" s="232" t="s">
        <v>244</v>
      </c>
      <c r="D77" s="233" t="s">
        <v>124</v>
      </c>
      <c r="E77" s="234">
        <v>13.2</v>
      </c>
      <c r="F77" s="234"/>
      <c r="G77" s="235">
        <f>E77*F77</f>
        <v>0</v>
      </c>
      <c r="H77" s="236">
        <v>1E-4</v>
      </c>
      <c r="I77" s="237">
        <f>E77*H77</f>
        <v>1.32E-3</v>
      </c>
      <c r="J77" s="236"/>
      <c r="K77" s="237">
        <f>E77*J77</f>
        <v>0</v>
      </c>
      <c r="O77" s="229">
        <v>2</v>
      </c>
      <c r="AA77" s="205">
        <v>3</v>
      </c>
      <c r="AB77" s="205">
        <v>1</v>
      </c>
      <c r="AC77" s="205">
        <v>283502050</v>
      </c>
      <c r="AZ77" s="205">
        <v>1</v>
      </c>
      <c r="BA77" s="205">
        <f>IF(AZ77=1,G77,0)</f>
        <v>0</v>
      </c>
      <c r="BB77" s="205">
        <f>IF(AZ77=2,G77,0)</f>
        <v>0</v>
      </c>
      <c r="BC77" s="205">
        <f>IF(AZ77=3,G77,0)</f>
        <v>0</v>
      </c>
      <c r="BD77" s="205">
        <f>IF(AZ77=4,G77,0)</f>
        <v>0</v>
      </c>
      <c r="BE77" s="205">
        <f>IF(AZ77=5,G77,0)</f>
        <v>0</v>
      </c>
      <c r="CA77" s="229">
        <v>3</v>
      </c>
      <c r="CB77" s="229">
        <v>1</v>
      </c>
    </row>
    <row r="78" spans="1:80" x14ac:dyDescent="0.2">
      <c r="A78" s="238"/>
      <c r="B78" s="242"/>
      <c r="C78" s="334" t="s">
        <v>914</v>
      </c>
      <c r="D78" s="335"/>
      <c r="E78" s="243">
        <v>13.2</v>
      </c>
      <c r="F78" s="244"/>
      <c r="G78" s="245"/>
      <c r="H78" s="246"/>
      <c r="I78" s="240"/>
      <c r="J78" s="247"/>
      <c r="K78" s="240"/>
      <c r="M78" s="241" t="s">
        <v>668</v>
      </c>
      <c r="O78" s="229"/>
    </row>
    <row r="79" spans="1:80" x14ac:dyDescent="0.2">
      <c r="A79" s="230">
        <v>25</v>
      </c>
      <c r="B79" s="231" t="s">
        <v>246</v>
      </c>
      <c r="C79" s="232" t="s">
        <v>247</v>
      </c>
      <c r="D79" s="233" t="s">
        <v>124</v>
      </c>
      <c r="E79" s="234">
        <v>218.405</v>
      </c>
      <c r="F79" s="234"/>
      <c r="G79" s="235">
        <f>E79*F79</f>
        <v>0</v>
      </c>
      <c r="H79" s="236">
        <v>5.9999999999999995E-4</v>
      </c>
      <c r="I79" s="237">
        <f>E79*H79</f>
        <v>0.13104299999999999</v>
      </c>
      <c r="J79" s="236"/>
      <c r="K79" s="237">
        <f>E79*J79</f>
        <v>0</v>
      </c>
      <c r="O79" s="229">
        <v>2</v>
      </c>
      <c r="AA79" s="205">
        <v>3</v>
      </c>
      <c r="AB79" s="205">
        <v>1</v>
      </c>
      <c r="AC79" s="205">
        <v>553927490</v>
      </c>
      <c r="AZ79" s="205">
        <v>1</v>
      </c>
      <c r="BA79" s="205">
        <f>IF(AZ79=1,G79,0)</f>
        <v>0</v>
      </c>
      <c r="BB79" s="205">
        <f>IF(AZ79=2,G79,0)</f>
        <v>0</v>
      </c>
      <c r="BC79" s="205">
        <f>IF(AZ79=3,G79,0)</f>
        <v>0</v>
      </c>
      <c r="BD79" s="205">
        <f>IF(AZ79=4,G79,0)</f>
        <v>0</v>
      </c>
      <c r="BE79" s="205">
        <f>IF(AZ79=5,G79,0)</f>
        <v>0</v>
      </c>
      <c r="CA79" s="229">
        <v>3</v>
      </c>
      <c r="CB79" s="229">
        <v>1</v>
      </c>
    </row>
    <row r="80" spans="1:80" x14ac:dyDescent="0.2">
      <c r="A80" s="238"/>
      <c r="B80" s="242"/>
      <c r="C80" s="334" t="s">
        <v>669</v>
      </c>
      <c r="D80" s="335"/>
      <c r="E80" s="243">
        <v>218.405</v>
      </c>
      <c r="F80" s="244"/>
      <c r="G80" s="245"/>
      <c r="H80" s="246"/>
      <c r="I80" s="240"/>
      <c r="J80" s="247"/>
      <c r="K80" s="240"/>
      <c r="M80" s="241" t="s">
        <v>669</v>
      </c>
      <c r="O80" s="229"/>
    </row>
    <row r="81" spans="1:80" x14ac:dyDescent="0.2">
      <c r="A81" s="230">
        <v>26</v>
      </c>
      <c r="B81" s="231" t="s">
        <v>249</v>
      </c>
      <c r="C81" s="232" t="s">
        <v>250</v>
      </c>
      <c r="D81" s="233" t="s">
        <v>124</v>
      </c>
      <c r="E81" s="234">
        <v>49.811999999999998</v>
      </c>
      <c r="F81" s="234"/>
      <c r="G81" s="235">
        <f>E81*F81</f>
        <v>0</v>
      </c>
      <c r="H81" s="236">
        <v>1.0000000000000001E-5</v>
      </c>
      <c r="I81" s="237">
        <f>E81*H81</f>
        <v>4.9812000000000001E-4</v>
      </c>
      <c r="J81" s="236"/>
      <c r="K81" s="237">
        <f>E81*J81</f>
        <v>0</v>
      </c>
      <c r="O81" s="229">
        <v>2</v>
      </c>
      <c r="AA81" s="205">
        <v>3</v>
      </c>
      <c r="AB81" s="205">
        <v>1</v>
      </c>
      <c r="AC81" s="205" t="s">
        <v>249</v>
      </c>
      <c r="AZ81" s="205">
        <v>1</v>
      </c>
      <c r="BA81" s="205">
        <f>IF(AZ81=1,G81,0)</f>
        <v>0</v>
      </c>
      <c r="BB81" s="205">
        <f>IF(AZ81=2,G81,0)</f>
        <v>0</v>
      </c>
      <c r="BC81" s="205">
        <f>IF(AZ81=3,G81,0)</f>
        <v>0</v>
      </c>
      <c r="BD81" s="205">
        <f>IF(AZ81=4,G81,0)</f>
        <v>0</v>
      </c>
      <c r="BE81" s="205">
        <f>IF(AZ81=5,G81,0)</f>
        <v>0</v>
      </c>
      <c r="CA81" s="229">
        <v>3</v>
      </c>
      <c r="CB81" s="229">
        <v>1</v>
      </c>
    </row>
    <row r="82" spans="1:80" x14ac:dyDescent="0.2">
      <c r="A82" s="238"/>
      <c r="B82" s="242"/>
      <c r="C82" s="334" t="s">
        <v>670</v>
      </c>
      <c r="D82" s="335"/>
      <c r="E82" s="243">
        <v>49.811999999999998</v>
      </c>
      <c r="F82" s="244"/>
      <c r="G82" s="245"/>
      <c r="H82" s="246"/>
      <c r="I82" s="240"/>
      <c r="J82" s="247"/>
      <c r="K82" s="240"/>
      <c r="M82" s="241" t="s">
        <v>670</v>
      </c>
      <c r="O82" s="229"/>
    </row>
    <row r="83" spans="1:80" x14ac:dyDescent="0.2">
      <c r="A83" s="248"/>
      <c r="B83" s="249" t="s">
        <v>98</v>
      </c>
      <c r="C83" s="250" t="s">
        <v>132</v>
      </c>
      <c r="D83" s="251"/>
      <c r="E83" s="252"/>
      <c r="F83" s="253"/>
      <c r="G83" s="254">
        <f>SUM(G14:G82)</f>
        <v>0</v>
      </c>
      <c r="H83" s="255"/>
      <c r="I83" s="256">
        <f>SUM(I14:I82)</f>
        <v>12.256672538</v>
      </c>
      <c r="J83" s="255"/>
      <c r="K83" s="256">
        <f>SUM(K14:K82)</f>
        <v>0</v>
      </c>
      <c r="O83" s="229">
        <v>4</v>
      </c>
      <c r="BA83" s="257">
        <f>SUM(BA14:BA82)</f>
        <v>0</v>
      </c>
      <c r="BB83" s="257">
        <f>SUM(BB14:BB82)</f>
        <v>0</v>
      </c>
      <c r="BC83" s="257">
        <f>SUM(BC14:BC82)</f>
        <v>0</v>
      </c>
      <c r="BD83" s="257">
        <f>SUM(BD14:BD82)</f>
        <v>0</v>
      </c>
      <c r="BE83" s="257">
        <f>SUM(BE14:BE82)</f>
        <v>0</v>
      </c>
    </row>
    <row r="84" spans="1:80" x14ac:dyDescent="0.2">
      <c r="A84" s="219" t="s">
        <v>96</v>
      </c>
      <c r="B84" s="220" t="s">
        <v>671</v>
      </c>
      <c r="C84" s="221" t="s">
        <v>672</v>
      </c>
      <c r="D84" s="222"/>
      <c r="E84" s="223"/>
      <c r="F84" s="223"/>
      <c r="G84" s="224"/>
      <c r="H84" s="225"/>
      <c r="I84" s="226"/>
      <c r="J84" s="227"/>
      <c r="K84" s="228"/>
      <c r="O84" s="229">
        <v>1</v>
      </c>
    </row>
    <row r="85" spans="1:80" x14ac:dyDescent="0.2">
      <c r="A85" s="230">
        <v>27</v>
      </c>
      <c r="B85" s="231" t="s">
        <v>674</v>
      </c>
      <c r="C85" s="232" t="s">
        <v>675</v>
      </c>
      <c r="D85" s="233" t="s">
        <v>128</v>
      </c>
      <c r="E85" s="234">
        <v>47.475000000000001</v>
      </c>
      <c r="F85" s="234"/>
      <c r="G85" s="235">
        <f>E85*F85</f>
        <v>0</v>
      </c>
      <c r="H85" s="236">
        <v>0.27560000000000001</v>
      </c>
      <c r="I85" s="237">
        <f>E85*H85</f>
        <v>13.084110000000001</v>
      </c>
      <c r="J85" s="236">
        <v>0</v>
      </c>
      <c r="K85" s="237">
        <f>E85*J85</f>
        <v>0</v>
      </c>
      <c r="O85" s="229">
        <v>2</v>
      </c>
      <c r="AA85" s="205">
        <v>1</v>
      </c>
      <c r="AB85" s="205">
        <v>1</v>
      </c>
      <c r="AC85" s="205">
        <v>1</v>
      </c>
      <c r="AZ85" s="205">
        <v>1</v>
      </c>
      <c r="BA85" s="205">
        <f>IF(AZ85=1,G85,0)</f>
        <v>0</v>
      </c>
      <c r="BB85" s="205">
        <f>IF(AZ85=2,G85,0)</f>
        <v>0</v>
      </c>
      <c r="BC85" s="205">
        <f>IF(AZ85=3,G85,0)</f>
        <v>0</v>
      </c>
      <c r="BD85" s="205">
        <f>IF(AZ85=4,G85,0)</f>
        <v>0</v>
      </c>
      <c r="BE85" s="205">
        <f>IF(AZ85=5,G85,0)</f>
        <v>0</v>
      </c>
      <c r="CA85" s="229">
        <v>1</v>
      </c>
      <c r="CB85" s="229">
        <v>1</v>
      </c>
    </row>
    <row r="86" spans="1:80" x14ac:dyDescent="0.2">
      <c r="A86" s="230">
        <v>28</v>
      </c>
      <c r="B86" s="231" t="s">
        <v>676</v>
      </c>
      <c r="C86" s="232" t="s">
        <v>677</v>
      </c>
      <c r="D86" s="233" t="s">
        <v>124</v>
      </c>
      <c r="E86" s="234">
        <v>94.95</v>
      </c>
      <c r="F86" s="234"/>
      <c r="G86" s="235">
        <f>E86*F86</f>
        <v>0</v>
      </c>
      <c r="H86" s="236">
        <v>0.19747999999999999</v>
      </c>
      <c r="I86" s="237">
        <f>E86*H86</f>
        <v>18.750726</v>
      </c>
      <c r="J86" s="236">
        <v>0</v>
      </c>
      <c r="K86" s="237">
        <f>E86*J86</f>
        <v>0</v>
      </c>
      <c r="O86" s="229">
        <v>2</v>
      </c>
      <c r="AA86" s="205">
        <v>1</v>
      </c>
      <c r="AB86" s="205">
        <v>1</v>
      </c>
      <c r="AC86" s="205">
        <v>1</v>
      </c>
      <c r="AZ86" s="205">
        <v>1</v>
      </c>
      <c r="BA86" s="205">
        <f>IF(AZ86=1,G86,0)</f>
        <v>0</v>
      </c>
      <c r="BB86" s="205">
        <f>IF(AZ86=2,G86,0)</f>
        <v>0</v>
      </c>
      <c r="BC86" s="205">
        <f>IF(AZ86=3,G86,0)</f>
        <v>0</v>
      </c>
      <c r="BD86" s="205">
        <f>IF(AZ86=4,G86,0)</f>
        <v>0</v>
      </c>
      <c r="BE86" s="205">
        <f>IF(AZ86=5,G86,0)</f>
        <v>0</v>
      </c>
      <c r="CA86" s="229">
        <v>1</v>
      </c>
      <c r="CB86" s="229">
        <v>1</v>
      </c>
    </row>
    <row r="87" spans="1:80" x14ac:dyDescent="0.2">
      <c r="A87" s="238"/>
      <c r="B87" s="242"/>
      <c r="C87" s="334" t="s">
        <v>678</v>
      </c>
      <c r="D87" s="335"/>
      <c r="E87" s="243">
        <v>94.95</v>
      </c>
      <c r="F87" s="244"/>
      <c r="G87" s="245"/>
      <c r="H87" s="246"/>
      <c r="I87" s="240"/>
      <c r="J87" s="247"/>
      <c r="K87" s="240"/>
      <c r="M87" s="241" t="s">
        <v>678</v>
      </c>
      <c r="O87" s="229"/>
    </row>
    <row r="88" spans="1:80" x14ac:dyDescent="0.2">
      <c r="A88" s="248"/>
      <c r="B88" s="249" t="s">
        <v>98</v>
      </c>
      <c r="C88" s="250" t="s">
        <v>673</v>
      </c>
      <c r="D88" s="251"/>
      <c r="E88" s="252"/>
      <c r="F88" s="253"/>
      <c r="G88" s="254">
        <f>SUM(G84:G87)</f>
        <v>0</v>
      </c>
      <c r="H88" s="255"/>
      <c r="I88" s="256">
        <f>SUM(I84:I87)</f>
        <v>31.834836000000003</v>
      </c>
      <c r="J88" s="255"/>
      <c r="K88" s="256">
        <f>SUM(K84:K87)</f>
        <v>0</v>
      </c>
      <c r="O88" s="229">
        <v>4</v>
      </c>
      <c r="BA88" s="257">
        <f>SUM(BA84:BA87)</f>
        <v>0</v>
      </c>
      <c r="BB88" s="257">
        <f>SUM(BB84:BB87)</f>
        <v>0</v>
      </c>
      <c r="BC88" s="257">
        <f>SUM(BC84:BC87)</f>
        <v>0</v>
      </c>
      <c r="BD88" s="257">
        <f>SUM(BD84:BD87)</f>
        <v>0</v>
      </c>
      <c r="BE88" s="257">
        <f>SUM(BE84:BE87)</f>
        <v>0</v>
      </c>
    </row>
    <row r="89" spans="1:80" x14ac:dyDescent="0.2">
      <c r="A89" s="219" t="s">
        <v>96</v>
      </c>
      <c r="B89" s="220" t="s">
        <v>333</v>
      </c>
      <c r="C89" s="221" t="s">
        <v>334</v>
      </c>
      <c r="D89" s="222"/>
      <c r="E89" s="223"/>
      <c r="F89" s="223"/>
      <c r="G89" s="224"/>
      <c r="H89" s="225"/>
      <c r="I89" s="226"/>
      <c r="J89" s="227"/>
      <c r="K89" s="228"/>
      <c r="O89" s="229">
        <v>1</v>
      </c>
    </row>
    <row r="90" spans="1:80" ht="22.5" x14ac:dyDescent="0.2">
      <c r="A90" s="230">
        <v>29</v>
      </c>
      <c r="B90" s="231" t="s">
        <v>679</v>
      </c>
      <c r="C90" s="232" t="s">
        <v>680</v>
      </c>
      <c r="D90" s="233" t="s">
        <v>128</v>
      </c>
      <c r="E90" s="234">
        <v>45.325000000000003</v>
      </c>
      <c r="F90" s="234"/>
      <c r="G90" s="235">
        <f>E90*F90</f>
        <v>0</v>
      </c>
      <c r="H90" s="236">
        <v>3.4000000000000002E-4</v>
      </c>
      <c r="I90" s="237">
        <f>E90*H90</f>
        <v>1.5410500000000002E-2</v>
      </c>
      <c r="J90" s="236">
        <v>-0.183</v>
      </c>
      <c r="K90" s="237">
        <f>E90*J90</f>
        <v>-8.2944750000000003</v>
      </c>
      <c r="O90" s="229">
        <v>2</v>
      </c>
      <c r="AA90" s="205">
        <v>1</v>
      </c>
      <c r="AB90" s="205">
        <v>1</v>
      </c>
      <c r="AC90" s="205">
        <v>1</v>
      </c>
      <c r="AZ90" s="205">
        <v>1</v>
      </c>
      <c r="BA90" s="205">
        <f>IF(AZ90=1,G90,0)</f>
        <v>0</v>
      </c>
      <c r="BB90" s="205">
        <f>IF(AZ90=2,G90,0)</f>
        <v>0</v>
      </c>
      <c r="BC90" s="205">
        <f>IF(AZ90=3,G90,0)</f>
        <v>0</v>
      </c>
      <c r="BD90" s="205">
        <f>IF(AZ90=4,G90,0)</f>
        <v>0</v>
      </c>
      <c r="BE90" s="205">
        <f>IF(AZ90=5,G90,0)</f>
        <v>0</v>
      </c>
      <c r="CA90" s="229">
        <v>1</v>
      </c>
      <c r="CB90" s="229">
        <v>1</v>
      </c>
    </row>
    <row r="91" spans="1:80" ht="22.5" x14ac:dyDescent="0.2">
      <c r="A91" s="238"/>
      <c r="B91" s="242"/>
      <c r="C91" s="334" t="s">
        <v>681</v>
      </c>
      <c r="D91" s="335"/>
      <c r="E91" s="243">
        <v>45.325000000000003</v>
      </c>
      <c r="F91" s="244"/>
      <c r="G91" s="245"/>
      <c r="H91" s="246"/>
      <c r="I91" s="240"/>
      <c r="J91" s="247"/>
      <c r="K91" s="240"/>
      <c r="M91" s="241" t="s">
        <v>681</v>
      </c>
      <c r="O91" s="229"/>
    </row>
    <row r="92" spans="1:80" ht="22.5" x14ac:dyDescent="0.2">
      <c r="A92" s="230">
        <v>30</v>
      </c>
      <c r="B92" s="231" t="s">
        <v>682</v>
      </c>
      <c r="C92" s="232" t="s">
        <v>683</v>
      </c>
      <c r="D92" s="233" t="s">
        <v>128</v>
      </c>
      <c r="E92" s="234">
        <v>9.6338000000000008</v>
      </c>
      <c r="F92" s="234"/>
      <c r="G92" s="235">
        <f>E92*F92</f>
        <v>0</v>
      </c>
      <c r="H92" s="236">
        <v>0</v>
      </c>
      <c r="I92" s="237">
        <f>E92*H92</f>
        <v>0</v>
      </c>
      <c r="J92" s="236">
        <v>-6.6000000000000003E-2</v>
      </c>
      <c r="K92" s="237">
        <f>E92*J92</f>
        <v>-0.63583080000000003</v>
      </c>
      <c r="O92" s="229">
        <v>2</v>
      </c>
      <c r="AA92" s="205">
        <v>1</v>
      </c>
      <c r="AB92" s="205">
        <v>1</v>
      </c>
      <c r="AC92" s="205">
        <v>1</v>
      </c>
      <c r="AZ92" s="205">
        <v>1</v>
      </c>
      <c r="BA92" s="205">
        <f>IF(AZ92=1,G92,0)</f>
        <v>0</v>
      </c>
      <c r="BB92" s="205">
        <f>IF(AZ92=2,G92,0)</f>
        <v>0</v>
      </c>
      <c r="BC92" s="205">
        <f>IF(AZ92=3,G92,0)</f>
        <v>0</v>
      </c>
      <c r="BD92" s="205">
        <f>IF(AZ92=4,G92,0)</f>
        <v>0</v>
      </c>
      <c r="BE92" s="205">
        <f>IF(AZ92=5,G92,0)</f>
        <v>0</v>
      </c>
      <c r="CA92" s="229">
        <v>1</v>
      </c>
      <c r="CB92" s="229">
        <v>1</v>
      </c>
    </row>
    <row r="93" spans="1:80" x14ac:dyDescent="0.2">
      <c r="A93" s="238"/>
      <c r="B93" s="242"/>
      <c r="C93" s="334" t="s">
        <v>684</v>
      </c>
      <c r="D93" s="335"/>
      <c r="E93" s="243">
        <v>2.1375999999999999</v>
      </c>
      <c r="F93" s="244"/>
      <c r="G93" s="245"/>
      <c r="H93" s="246"/>
      <c r="I93" s="240"/>
      <c r="J93" s="247"/>
      <c r="K93" s="240"/>
      <c r="M93" s="241" t="s">
        <v>684</v>
      </c>
      <c r="O93" s="229"/>
    </row>
    <row r="94" spans="1:80" ht="12.75" customHeight="1" x14ac:dyDescent="0.2">
      <c r="A94" s="238"/>
      <c r="B94" s="242"/>
      <c r="C94" s="334" t="s">
        <v>685</v>
      </c>
      <c r="D94" s="335"/>
      <c r="E94" s="243">
        <v>7.4962</v>
      </c>
      <c r="F94" s="244"/>
      <c r="G94" s="245"/>
      <c r="H94" s="246"/>
      <c r="I94" s="240"/>
      <c r="J94" s="247"/>
      <c r="K94" s="240"/>
      <c r="M94" s="241" t="s">
        <v>685</v>
      </c>
      <c r="O94" s="229"/>
    </row>
    <row r="95" spans="1:80" ht="22.5" x14ac:dyDescent="0.2">
      <c r="A95" s="230">
        <v>31</v>
      </c>
      <c r="B95" s="231" t="s">
        <v>686</v>
      </c>
      <c r="C95" s="232" t="s">
        <v>687</v>
      </c>
      <c r="D95" s="233" t="s">
        <v>128</v>
      </c>
      <c r="E95" s="234">
        <v>47.475000000000001</v>
      </c>
      <c r="F95" s="234"/>
      <c r="G95" s="235">
        <f>E95*F95</f>
        <v>0</v>
      </c>
      <c r="H95" s="236">
        <v>0</v>
      </c>
      <c r="I95" s="237">
        <f>E95*H95</f>
        <v>0</v>
      </c>
      <c r="J95" s="236">
        <v>-0.17599999999999999</v>
      </c>
      <c r="K95" s="237">
        <f>E95*J95</f>
        <v>-8.355599999999999</v>
      </c>
      <c r="O95" s="229">
        <v>2</v>
      </c>
      <c r="AA95" s="205">
        <v>1</v>
      </c>
      <c r="AB95" s="205">
        <v>1</v>
      </c>
      <c r="AC95" s="205">
        <v>1</v>
      </c>
      <c r="AZ95" s="205">
        <v>1</v>
      </c>
      <c r="BA95" s="205">
        <f>IF(AZ95=1,G95,0)</f>
        <v>0</v>
      </c>
      <c r="BB95" s="205">
        <f>IF(AZ95=2,G95,0)</f>
        <v>0</v>
      </c>
      <c r="BC95" s="205">
        <f>IF(AZ95=3,G95,0)</f>
        <v>0</v>
      </c>
      <c r="BD95" s="205">
        <f>IF(AZ95=4,G95,0)</f>
        <v>0</v>
      </c>
      <c r="BE95" s="205">
        <f>IF(AZ95=5,G95,0)</f>
        <v>0</v>
      </c>
      <c r="CA95" s="229">
        <v>1</v>
      </c>
      <c r="CB95" s="229">
        <v>1</v>
      </c>
    </row>
    <row r="96" spans="1:80" ht="24.95" customHeight="1" x14ac:dyDescent="0.2">
      <c r="A96" s="238"/>
      <c r="B96" s="242"/>
      <c r="C96" s="334" t="s">
        <v>688</v>
      </c>
      <c r="D96" s="335"/>
      <c r="E96" s="243">
        <v>47.475000000000001</v>
      </c>
      <c r="F96" s="244"/>
      <c r="G96" s="245"/>
      <c r="H96" s="246"/>
      <c r="I96" s="240"/>
      <c r="J96" s="247"/>
      <c r="K96" s="240"/>
      <c r="M96" s="241" t="s">
        <v>688</v>
      </c>
      <c r="O96" s="229"/>
    </row>
    <row r="97" spans="1:80" ht="22.5" x14ac:dyDescent="0.2">
      <c r="A97" s="230">
        <v>32</v>
      </c>
      <c r="B97" s="231" t="s">
        <v>689</v>
      </c>
      <c r="C97" s="232" t="s">
        <v>690</v>
      </c>
      <c r="D97" s="233" t="s">
        <v>128</v>
      </c>
      <c r="E97" s="234">
        <v>3.7782</v>
      </c>
      <c r="F97" s="234"/>
      <c r="G97" s="235">
        <f>E97*F97</f>
        <v>0</v>
      </c>
      <c r="H97" s="236">
        <v>0</v>
      </c>
      <c r="I97" s="237">
        <f>E97*H97</f>
        <v>0</v>
      </c>
      <c r="J97" s="236">
        <v>-8.8999999999999996E-2</v>
      </c>
      <c r="K97" s="237">
        <f>E97*J97</f>
        <v>-0.3362598</v>
      </c>
      <c r="O97" s="229">
        <v>2</v>
      </c>
      <c r="AA97" s="205">
        <v>1</v>
      </c>
      <c r="AB97" s="205">
        <v>0</v>
      </c>
      <c r="AC97" s="205">
        <v>0</v>
      </c>
      <c r="AZ97" s="205">
        <v>1</v>
      </c>
      <c r="BA97" s="205">
        <f>IF(AZ97=1,G97,0)</f>
        <v>0</v>
      </c>
      <c r="BB97" s="205">
        <f>IF(AZ97=2,G97,0)</f>
        <v>0</v>
      </c>
      <c r="BC97" s="205">
        <f>IF(AZ97=3,G97,0)</f>
        <v>0</v>
      </c>
      <c r="BD97" s="205">
        <f>IF(AZ97=4,G97,0)</f>
        <v>0</v>
      </c>
      <c r="BE97" s="205">
        <f>IF(AZ97=5,G97,0)</f>
        <v>0</v>
      </c>
      <c r="CA97" s="229">
        <v>1</v>
      </c>
      <c r="CB97" s="229">
        <v>0</v>
      </c>
    </row>
    <row r="98" spans="1:80" x14ac:dyDescent="0.2">
      <c r="A98" s="238"/>
      <c r="B98" s="242"/>
      <c r="C98" s="334" t="s">
        <v>691</v>
      </c>
      <c r="D98" s="335"/>
      <c r="E98" s="243">
        <v>3.7782</v>
      </c>
      <c r="F98" s="244"/>
      <c r="G98" s="245"/>
      <c r="H98" s="246"/>
      <c r="I98" s="240"/>
      <c r="J98" s="247"/>
      <c r="K98" s="240"/>
      <c r="M98" s="241" t="s">
        <v>691</v>
      </c>
      <c r="O98" s="229"/>
    </row>
    <row r="99" spans="1:80" x14ac:dyDescent="0.2">
      <c r="A99" s="248"/>
      <c r="B99" s="249" t="s">
        <v>98</v>
      </c>
      <c r="C99" s="250" t="s">
        <v>335</v>
      </c>
      <c r="D99" s="251"/>
      <c r="E99" s="252"/>
      <c r="F99" s="253"/>
      <c r="G99" s="254">
        <f>SUM(G89:G98)</f>
        <v>0</v>
      </c>
      <c r="H99" s="255"/>
      <c r="I99" s="256">
        <f>SUM(I89:I98)</f>
        <v>1.5410500000000002E-2</v>
      </c>
      <c r="J99" s="255"/>
      <c r="K99" s="256">
        <f>SUM(K89:K98)</f>
        <v>-17.622165600000002</v>
      </c>
      <c r="O99" s="229">
        <v>4</v>
      </c>
      <c r="BA99" s="257">
        <f>SUM(BA89:BA98)</f>
        <v>0</v>
      </c>
      <c r="BB99" s="257">
        <f>SUM(BB89:BB98)</f>
        <v>0</v>
      </c>
      <c r="BC99" s="257">
        <f>SUM(BC89:BC98)</f>
        <v>0</v>
      </c>
      <c r="BD99" s="257">
        <f>SUM(BD89:BD98)</f>
        <v>0</v>
      </c>
      <c r="BE99" s="257">
        <f>SUM(BE89:BE98)</f>
        <v>0</v>
      </c>
    </row>
    <row r="100" spans="1:80" x14ac:dyDescent="0.2">
      <c r="A100" s="219" t="s">
        <v>96</v>
      </c>
      <c r="B100" s="220" t="s">
        <v>692</v>
      </c>
      <c r="C100" s="221" t="s">
        <v>693</v>
      </c>
      <c r="D100" s="222"/>
      <c r="E100" s="223"/>
      <c r="F100" s="223"/>
      <c r="G100" s="224"/>
      <c r="H100" s="225"/>
      <c r="I100" s="226"/>
      <c r="J100" s="227"/>
      <c r="K100" s="228"/>
      <c r="O100" s="229">
        <v>1</v>
      </c>
    </row>
    <row r="101" spans="1:80" x14ac:dyDescent="0.2">
      <c r="A101" s="230">
        <v>33</v>
      </c>
      <c r="B101" s="231" t="s">
        <v>695</v>
      </c>
      <c r="C101" s="232" t="s">
        <v>696</v>
      </c>
      <c r="D101" s="233" t="s">
        <v>128</v>
      </c>
      <c r="E101" s="234">
        <v>6.2424999999999997</v>
      </c>
      <c r="F101" s="234"/>
      <c r="G101" s="235">
        <f>E101*F101</f>
        <v>0</v>
      </c>
      <c r="H101" s="236">
        <v>0</v>
      </c>
      <c r="I101" s="237">
        <f>E101*H101</f>
        <v>0</v>
      </c>
      <c r="J101" s="236">
        <v>-5.8999999999999997E-2</v>
      </c>
      <c r="K101" s="237">
        <f>E101*J101</f>
        <v>-0.36830749999999995</v>
      </c>
      <c r="O101" s="229">
        <v>2</v>
      </c>
      <c r="AA101" s="205">
        <v>1</v>
      </c>
      <c r="AB101" s="205">
        <v>1</v>
      </c>
      <c r="AC101" s="205">
        <v>1</v>
      </c>
      <c r="AZ101" s="205">
        <v>1</v>
      </c>
      <c r="BA101" s="205">
        <f>IF(AZ101=1,G101,0)</f>
        <v>0</v>
      </c>
      <c r="BB101" s="205">
        <f>IF(AZ101=2,G101,0)</f>
        <v>0</v>
      </c>
      <c r="BC101" s="205">
        <f>IF(AZ101=3,G101,0)</f>
        <v>0</v>
      </c>
      <c r="BD101" s="205">
        <f>IF(AZ101=4,G101,0)</f>
        <v>0</v>
      </c>
      <c r="BE101" s="205">
        <f>IF(AZ101=5,G101,0)</f>
        <v>0</v>
      </c>
      <c r="CA101" s="229">
        <v>1</v>
      </c>
      <c r="CB101" s="229">
        <v>1</v>
      </c>
    </row>
    <row r="102" spans="1:80" x14ac:dyDescent="0.2">
      <c r="A102" s="238"/>
      <c r="B102" s="242"/>
      <c r="C102" s="334" t="s">
        <v>697</v>
      </c>
      <c r="D102" s="335"/>
      <c r="E102" s="243">
        <v>6.2424999999999997</v>
      </c>
      <c r="F102" s="244"/>
      <c r="G102" s="245"/>
      <c r="H102" s="246"/>
      <c r="I102" s="240"/>
      <c r="J102" s="247"/>
      <c r="K102" s="240"/>
      <c r="M102" s="241" t="s">
        <v>697</v>
      </c>
      <c r="O102" s="229"/>
    </row>
    <row r="103" spans="1:80" x14ac:dyDescent="0.2">
      <c r="A103" s="248"/>
      <c r="B103" s="249" t="s">
        <v>98</v>
      </c>
      <c r="C103" s="250" t="s">
        <v>694</v>
      </c>
      <c r="D103" s="251"/>
      <c r="E103" s="252"/>
      <c r="F103" s="253"/>
      <c r="G103" s="254">
        <f>SUM(G100:G102)</f>
        <v>0</v>
      </c>
      <c r="H103" s="255"/>
      <c r="I103" s="256">
        <f>SUM(I100:I102)</f>
        <v>0</v>
      </c>
      <c r="J103" s="255"/>
      <c r="K103" s="256">
        <f>SUM(K100:K102)</f>
        <v>-0.36830749999999995</v>
      </c>
      <c r="O103" s="229">
        <v>4</v>
      </c>
      <c r="BA103" s="257">
        <f>SUM(BA100:BA102)</f>
        <v>0</v>
      </c>
      <c r="BB103" s="257">
        <f>SUM(BB100:BB102)</f>
        <v>0</v>
      </c>
      <c r="BC103" s="257">
        <f>SUM(BC100:BC102)</f>
        <v>0</v>
      </c>
      <c r="BD103" s="257">
        <f>SUM(BD100:BD102)</f>
        <v>0</v>
      </c>
      <c r="BE103" s="257">
        <f>SUM(BE100:BE102)</f>
        <v>0</v>
      </c>
    </row>
    <row r="104" spans="1:80" x14ac:dyDescent="0.2">
      <c r="A104" s="219" t="s">
        <v>96</v>
      </c>
      <c r="B104" s="220" t="s">
        <v>361</v>
      </c>
      <c r="C104" s="221" t="s">
        <v>362</v>
      </c>
      <c r="D104" s="222"/>
      <c r="E104" s="223"/>
      <c r="F104" s="223"/>
      <c r="G104" s="224"/>
      <c r="H104" s="225"/>
      <c r="I104" s="226"/>
      <c r="J104" s="227"/>
      <c r="K104" s="228"/>
      <c r="O104" s="229">
        <v>1</v>
      </c>
    </row>
    <row r="105" spans="1:80" x14ac:dyDescent="0.2">
      <c r="A105" s="230">
        <v>34</v>
      </c>
      <c r="B105" s="231" t="s">
        <v>364</v>
      </c>
      <c r="C105" s="232" t="s">
        <v>365</v>
      </c>
      <c r="D105" s="233" t="s">
        <v>366</v>
      </c>
      <c r="E105" s="234">
        <v>44.119424037999998</v>
      </c>
      <c r="F105" s="234"/>
      <c r="G105" s="235">
        <f>E105*F105</f>
        <v>0</v>
      </c>
      <c r="H105" s="236">
        <v>0</v>
      </c>
      <c r="I105" s="237">
        <f>E105*H105</f>
        <v>0</v>
      </c>
      <c r="J105" s="236"/>
      <c r="K105" s="237">
        <f>E105*J105</f>
        <v>0</v>
      </c>
      <c r="O105" s="229">
        <v>2</v>
      </c>
      <c r="AA105" s="205">
        <v>7</v>
      </c>
      <c r="AB105" s="205">
        <v>1</v>
      </c>
      <c r="AC105" s="205">
        <v>2</v>
      </c>
      <c r="AZ105" s="205">
        <v>1</v>
      </c>
      <c r="BA105" s="205">
        <f>IF(AZ105=1,G105,0)</f>
        <v>0</v>
      </c>
      <c r="BB105" s="205">
        <f>IF(AZ105=2,G105,0)</f>
        <v>0</v>
      </c>
      <c r="BC105" s="205">
        <f>IF(AZ105=3,G105,0)</f>
        <v>0</v>
      </c>
      <c r="BD105" s="205">
        <f>IF(AZ105=4,G105,0)</f>
        <v>0</v>
      </c>
      <c r="BE105" s="205">
        <f>IF(AZ105=5,G105,0)</f>
        <v>0</v>
      </c>
      <c r="CA105" s="229">
        <v>7</v>
      </c>
      <c r="CB105" s="229">
        <v>1</v>
      </c>
    </row>
    <row r="106" spans="1:80" x14ac:dyDescent="0.2">
      <c r="A106" s="248"/>
      <c r="B106" s="249" t="s">
        <v>98</v>
      </c>
      <c r="C106" s="250" t="s">
        <v>363</v>
      </c>
      <c r="D106" s="251"/>
      <c r="E106" s="252"/>
      <c r="F106" s="253"/>
      <c r="G106" s="254">
        <f>SUM(G104:G105)</f>
        <v>0</v>
      </c>
      <c r="H106" s="255"/>
      <c r="I106" s="256">
        <f>SUM(I104:I105)</f>
        <v>0</v>
      </c>
      <c r="J106" s="255"/>
      <c r="K106" s="256">
        <f>SUM(K104:K105)</f>
        <v>0</v>
      </c>
      <c r="O106" s="229">
        <v>4</v>
      </c>
      <c r="BA106" s="257">
        <f>SUM(BA104:BA105)</f>
        <v>0</v>
      </c>
      <c r="BB106" s="257">
        <f>SUM(BB104:BB105)</f>
        <v>0</v>
      </c>
      <c r="BC106" s="257">
        <f>SUM(BC104:BC105)</f>
        <v>0</v>
      </c>
      <c r="BD106" s="257">
        <f>SUM(BD104:BD105)</f>
        <v>0</v>
      </c>
      <c r="BE106" s="257">
        <f>SUM(BE104:BE105)</f>
        <v>0</v>
      </c>
    </row>
    <row r="107" spans="1:80" x14ac:dyDescent="0.2">
      <c r="A107" s="219" t="s">
        <v>96</v>
      </c>
      <c r="B107" s="220" t="s">
        <v>579</v>
      </c>
      <c r="C107" s="221" t="s">
        <v>580</v>
      </c>
      <c r="D107" s="222"/>
      <c r="E107" s="223"/>
      <c r="F107" s="223"/>
      <c r="G107" s="224"/>
      <c r="H107" s="225"/>
      <c r="I107" s="226"/>
      <c r="J107" s="227"/>
      <c r="K107" s="228"/>
      <c r="O107" s="229">
        <v>1</v>
      </c>
    </row>
    <row r="108" spans="1:80" x14ac:dyDescent="0.2">
      <c r="A108" s="230">
        <v>35</v>
      </c>
      <c r="B108" s="231" t="s">
        <v>586</v>
      </c>
      <c r="C108" s="232" t="s">
        <v>587</v>
      </c>
      <c r="D108" s="233" t="s">
        <v>366</v>
      </c>
      <c r="E108" s="234">
        <v>17.990473099999999</v>
      </c>
      <c r="F108" s="234"/>
      <c r="G108" s="235">
        <f t="shared" ref="G108:G114" si="0">E108*F108</f>
        <v>0</v>
      </c>
      <c r="H108" s="236">
        <v>0</v>
      </c>
      <c r="I108" s="237">
        <f t="shared" ref="I108:I114" si="1">E108*H108</f>
        <v>0</v>
      </c>
      <c r="J108" s="236"/>
      <c r="K108" s="237">
        <f t="shared" ref="K108:K114" si="2">E108*J108</f>
        <v>0</v>
      </c>
      <c r="O108" s="229">
        <v>2</v>
      </c>
      <c r="AA108" s="205">
        <v>8</v>
      </c>
      <c r="AB108" s="205">
        <v>0</v>
      </c>
      <c r="AC108" s="205">
        <v>3</v>
      </c>
      <c r="AZ108" s="205">
        <v>1</v>
      </c>
      <c r="BA108" s="205">
        <f t="shared" ref="BA108:BA114" si="3">IF(AZ108=1,G108,0)</f>
        <v>0</v>
      </c>
      <c r="BB108" s="205">
        <f t="shared" ref="BB108:BB114" si="4">IF(AZ108=2,G108,0)</f>
        <v>0</v>
      </c>
      <c r="BC108" s="205">
        <f t="shared" ref="BC108:BC114" si="5">IF(AZ108=3,G108,0)</f>
        <v>0</v>
      </c>
      <c r="BD108" s="205">
        <f t="shared" ref="BD108:BD114" si="6">IF(AZ108=4,G108,0)</f>
        <v>0</v>
      </c>
      <c r="BE108" s="205">
        <f t="shared" ref="BE108:BE114" si="7">IF(AZ108=5,G108,0)</f>
        <v>0</v>
      </c>
      <c r="CA108" s="229">
        <v>8</v>
      </c>
      <c r="CB108" s="229">
        <v>0</v>
      </c>
    </row>
    <row r="109" spans="1:80" x14ac:dyDescent="0.2">
      <c r="A109" s="230">
        <v>36</v>
      </c>
      <c r="B109" s="231" t="s">
        <v>588</v>
      </c>
      <c r="C109" s="232" t="s">
        <v>589</v>
      </c>
      <c r="D109" s="233" t="s">
        <v>366</v>
      </c>
      <c r="E109" s="234">
        <v>323.82851579999999</v>
      </c>
      <c r="F109" s="234"/>
      <c r="G109" s="235">
        <f t="shared" si="0"/>
        <v>0</v>
      </c>
      <c r="H109" s="236">
        <v>0</v>
      </c>
      <c r="I109" s="237">
        <f t="shared" si="1"/>
        <v>0</v>
      </c>
      <c r="J109" s="236"/>
      <c r="K109" s="237">
        <f t="shared" si="2"/>
        <v>0</v>
      </c>
      <c r="O109" s="229">
        <v>2</v>
      </c>
      <c r="AA109" s="205">
        <v>8</v>
      </c>
      <c r="AB109" s="205">
        <v>0</v>
      </c>
      <c r="AC109" s="205">
        <v>3</v>
      </c>
      <c r="AZ109" s="205">
        <v>1</v>
      </c>
      <c r="BA109" s="205">
        <f t="shared" si="3"/>
        <v>0</v>
      </c>
      <c r="BB109" s="205">
        <f t="shared" si="4"/>
        <v>0</v>
      </c>
      <c r="BC109" s="205">
        <f t="shared" si="5"/>
        <v>0</v>
      </c>
      <c r="BD109" s="205">
        <f t="shared" si="6"/>
        <v>0</v>
      </c>
      <c r="BE109" s="205">
        <f t="shared" si="7"/>
        <v>0</v>
      </c>
      <c r="CA109" s="229">
        <v>8</v>
      </c>
      <c r="CB109" s="229">
        <v>0</v>
      </c>
    </row>
    <row r="110" spans="1:80" x14ac:dyDescent="0.2">
      <c r="A110" s="230">
        <v>37</v>
      </c>
      <c r="B110" s="231" t="s">
        <v>590</v>
      </c>
      <c r="C110" s="232" t="s">
        <v>591</v>
      </c>
      <c r="D110" s="233" t="s">
        <v>366</v>
      </c>
      <c r="E110" s="234">
        <v>17.990473099999999</v>
      </c>
      <c r="F110" s="234"/>
      <c r="G110" s="235">
        <f t="shared" si="0"/>
        <v>0</v>
      </c>
      <c r="H110" s="236">
        <v>0</v>
      </c>
      <c r="I110" s="237">
        <f t="shared" si="1"/>
        <v>0</v>
      </c>
      <c r="J110" s="236"/>
      <c r="K110" s="237">
        <f t="shared" si="2"/>
        <v>0</v>
      </c>
      <c r="O110" s="229">
        <v>2</v>
      </c>
      <c r="AA110" s="205">
        <v>8</v>
      </c>
      <c r="AB110" s="205">
        <v>0</v>
      </c>
      <c r="AC110" s="205">
        <v>3</v>
      </c>
      <c r="AZ110" s="205">
        <v>1</v>
      </c>
      <c r="BA110" s="205">
        <f t="shared" si="3"/>
        <v>0</v>
      </c>
      <c r="BB110" s="205">
        <f t="shared" si="4"/>
        <v>0</v>
      </c>
      <c r="BC110" s="205">
        <f t="shared" si="5"/>
        <v>0</v>
      </c>
      <c r="BD110" s="205">
        <f t="shared" si="6"/>
        <v>0</v>
      </c>
      <c r="BE110" s="205">
        <f t="shared" si="7"/>
        <v>0</v>
      </c>
      <c r="CA110" s="229">
        <v>8</v>
      </c>
      <c r="CB110" s="229">
        <v>0</v>
      </c>
    </row>
    <row r="111" spans="1:80" x14ac:dyDescent="0.2">
      <c r="A111" s="230">
        <v>38</v>
      </c>
      <c r="B111" s="231" t="s">
        <v>592</v>
      </c>
      <c r="C111" s="232" t="s">
        <v>593</v>
      </c>
      <c r="D111" s="233" t="s">
        <v>366</v>
      </c>
      <c r="E111" s="234">
        <v>143.92378479999999</v>
      </c>
      <c r="F111" s="234"/>
      <c r="G111" s="235">
        <f t="shared" si="0"/>
        <v>0</v>
      </c>
      <c r="H111" s="236">
        <v>0</v>
      </c>
      <c r="I111" s="237">
        <f t="shared" si="1"/>
        <v>0</v>
      </c>
      <c r="J111" s="236"/>
      <c r="K111" s="237">
        <f t="shared" si="2"/>
        <v>0</v>
      </c>
      <c r="O111" s="229">
        <v>2</v>
      </c>
      <c r="AA111" s="205">
        <v>8</v>
      </c>
      <c r="AB111" s="205">
        <v>0</v>
      </c>
      <c r="AC111" s="205">
        <v>3</v>
      </c>
      <c r="AZ111" s="205">
        <v>1</v>
      </c>
      <c r="BA111" s="205">
        <f t="shared" si="3"/>
        <v>0</v>
      </c>
      <c r="BB111" s="205">
        <f t="shared" si="4"/>
        <v>0</v>
      </c>
      <c r="BC111" s="205">
        <f t="shared" si="5"/>
        <v>0</v>
      </c>
      <c r="BD111" s="205">
        <f t="shared" si="6"/>
        <v>0</v>
      </c>
      <c r="BE111" s="205">
        <f t="shared" si="7"/>
        <v>0</v>
      </c>
      <c r="CA111" s="229">
        <v>8</v>
      </c>
      <c r="CB111" s="229">
        <v>0</v>
      </c>
    </row>
    <row r="112" spans="1:80" x14ac:dyDescent="0.2">
      <c r="A112" s="230">
        <v>39</v>
      </c>
      <c r="B112" s="231" t="s">
        <v>594</v>
      </c>
      <c r="C112" s="232" t="s">
        <v>595</v>
      </c>
      <c r="D112" s="233" t="s">
        <v>366</v>
      </c>
      <c r="E112" s="234">
        <v>17.990473099999999</v>
      </c>
      <c r="F112" s="234"/>
      <c r="G112" s="235">
        <f t="shared" si="0"/>
        <v>0</v>
      </c>
      <c r="H112" s="236">
        <v>0</v>
      </c>
      <c r="I112" s="237">
        <f t="shared" si="1"/>
        <v>0</v>
      </c>
      <c r="J112" s="236"/>
      <c r="K112" s="237">
        <f t="shared" si="2"/>
        <v>0</v>
      </c>
      <c r="O112" s="229">
        <v>2</v>
      </c>
      <c r="AA112" s="205">
        <v>8</v>
      </c>
      <c r="AB112" s="205">
        <v>0</v>
      </c>
      <c r="AC112" s="205">
        <v>3</v>
      </c>
      <c r="AZ112" s="205">
        <v>1</v>
      </c>
      <c r="BA112" s="205">
        <f t="shared" si="3"/>
        <v>0</v>
      </c>
      <c r="BB112" s="205">
        <f t="shared" si="4"/>
        <v>0</v>
      </c>
      <c r="BC112" s="205">
        <f t="shared" si="5"/>
        <v>0</v>
      </c>
      <c r="BD112" s="205">
        <f t="shared" si="6"/>
        <v>0</v>
      </c>
      <c r="BE112" s="205">
        <f t="shared" si="7"/>
        <v>0</v>
      </c>
      <c r="CA112" s="229">
        <v>8</v>
      </c>
      <c r="CB112" s="229">
        <v>0</v>
      </c>
    </row>
    <row r="113" spans="1:80" x14ac:dyDescent="0.2">
      <c r="A113" s="230">
        <v>40</v>
      </c>
      <c r="B113" s="231" t="s">
        <v>596</v>
      </c>
      <c r="C113" s="232" t="s">
        <v>597</v>
      </c>
      <c r="D113" s="233" t="s">
        <v>366</v>
      </c>
      <c r="E113" s="234">
        <v>17.990473099999999</v>
      </c>
      <c r="F113" s="234"/>
      <c r="G113" s="235">
        <f t="shared" si="0"/>
        <v>0</v>
      </c>
      <c r="H113" s="236">
        <v>0</v>
      </c>
      <c r="I113" s="237">
        <f t="shared" si="1"/>
        <v>0</v>
      </c>
      <c r="J113" s="236"/>
      <c r="K113" s="237">
        <f t="shared" si="2"/>
        <v>0</v>
      </c>
      <c r="O113" s="229">
        <v>2</v>
      </c>
      <c r="AA113" s="205">
        <v>8</v>
      </c>
      <c r="AB113" s="205">
        <v>0</v>
      </c>
      <c r="AC113" s="205">
        <v>3</v>
      </c>
      <c r="AZ113" s="205">
        <v>1</v>
      </c>
      <c r="BA113" s="205">
        <f t="shared" si="3"/>
        <v>0</v>
      </c>
      <c r="BB113" s="205">
        <f t="shared" si="4"/>
        <v>0</v>
      </c>
      <c r="BC113" s="205">
        <f t="shared" si="5"/>
        <v>0</v>
      </c>
      <c r="BD113" s="205">
        <f t="shared" si="6"/>
        <v>0</v>
      </c>
      <c r="BE113" s="205">
        <f t="shared" si="7"/>
        <v>0</v>
      </c>
      <c r="CA113" s="229">
        <v>8</v>
      </c>
      <c r="CB113" s="229">
        <v>0</v>
      </c>
    </row>
    <row r="114" spans="1:80" x14ac:dyDescent="0.2">
      <c r="A114" s="230">
        <v>41</v>
      </c>
      <c r="B114" s="231" t="s">
        <v>598</v>
      </c>
      <c r="C114" s="232" t="s">
        <v>599</v>
      </c>
      <c r="D114" s="233" t="s">
        <v>366</v>
      </c>
      <c r="E114" s="234">
        <v>17.990473099999999</v>
      </c>
      <c r="F114" s="234"/>
      <c r="G114" s="235">
        <f t="shared" si="0"/>
        <v>0</v>
      </c>
      <c r="H114" s="236">
        <v>0</v>
      </c>
      <c r="I114" s="237">
        <f t="shared" si="1"/>
        <v>0</v>
      </c>
      <c r="J114" s="236"/>
      <c r="K114" s="237">
        <f t="shared" si="2"/>
        <v>0</v>
      </c>
      <c r="O114" s="229">
        <v>2</v>
      </c>
      <c r="AA114" s="205">
        <v>8</v>
      </c>
      <c r="AB114" s="205">
        <v>0</v>
      </c>
      <c r="AC114" s="205">
        <v>3</v>
      </c>
      <c r="AZ114" s="205">
        <v>1</v>
      </c>
      <c r="BA114" s="205">
        <f t="shared" si="3"/>
        <v>0</v>
      </c>
      <c r="BB114" s="205">
        <f t="shared" si="4"/>
        <v>0</v>
      </c>
      <c r="BC114" s="205">
        <f t="shared" si="5"/>
        <v>0</v>
      </c>
      <c r="BD114" s="205">
        <f t="shared" si="6"/>
        <v>0</v>
      </c>
      <c r="BE114" s="205">
        <f t="shared" si="7"/>
        <v>0</v>
      </c>
      <c r="CA114" s="229">
        <v>8</v>
      </c>
      <c r="CB114" s="229">
        <v>0</v>
      </c>
    </row>
    <row r="115" spans="1:80" x14ac:dyDescent="0.2">
      <c r="A115" s="248"/>
      <c r="B115" s="249" t="s">
        <v>98</v>
      </c>
      <c r="C115" s="250" t="s">
        <v>581</v>
      </c>
      <c r="D115" s="251"/>
      <c r="E115" s="252"/>
      <c r="F115" s="253"/>
      <c r="G115" s="254">
        <f>SUM(G107:G114)</f>
        <v>0</v>
      </c>
      <c r="H115" s="255"/>
      <c r="I115" s="256">
        <f>SUM(I107:I114)</f>
        <v>0</v>
      </c>
      <c r="J115" s="255"/>
      <c r="K115" s="256">
        <f>SUM(K107:K114)</f>
        <v>0</v>
      </c>
      <c r="O115" s="229">
        <v>4</v>
      </c>
      <c r="BA115" s="257">
        <f>SUM(BA107:BA114)</f>
        <v>0</v>
      </c>
      <c r="BB115" s="257">
        <f>SUM(BB107:BB114)</f>
        <v>0</v>
      </c>
      <c r="BC115" s="257">
        <f>SUM(BC107:BC114)</f>
        <v>0</v>
      </c>
      <c r="BD115" s="257">
        <f>SUM(BD107:BD114)</f>
        <v>0</v>
      </c>
      <c r="BE115" s="257">
        <f>SUM(BE107:BE114)</f>
        <v>0</v>
      </c>
    </row>
    <row r="116" spans="1:80" x14ac:dyDescent="0.2">
      <c r="E116" s="205"/>
    </row>
    <row r="117" spans="1:80" x14ac:dyDescent="0.2">
      <c r="E117" s="205"/>
    </row>
    <row r="118" spans="1:80" x14ac:dyDescent="0.2">
      <c r="E118" s="205"/>
    </row>
    <row r="119" spans="1:80" x14ac:dyDescent="0.2">
      <c r="E119" s="205"/>
    </row>
    <row r="120" spans="1:80" x14ac:dyDescent="0.2">
      <c r="E120" s="205"/>
    </row>
    <row r="121" spans="1:80" x14ac:dyDescent="0.2">
      <c r="E121" s="205"/>
    </row>
    <row r="122" spans="1:80" x14ac:dyDescent="0.2">
      <c r="E122" s="205"/>
    </row>
    <row r="123" spans="1:80" x14ac:dyDescent="0.2">
      <c r="E123" s="205"/>
    </row>
    <row r="124" spans="1:80" x14ac:dyDescent="0.2">
      <c r="E124" s="205"/>
    </row>
    <row r="125" spans="1:80" x14ac:dyDescent="0.2">
      <c r="E125" s="205"/>
    </row>
    <row r="126" spans="1:80" x14ac:dyDescent="0.2">
      <c r="E126" s="205"/>
    </row>
    <row r="127" spans="1:80" x14ac:dyDescent="0.2">
      <c r="E127" s="205"/>
    </row>
    <row r="128" spans="1:80" x14ac:dyDescent="0.2">
      <c r="E128" s="205"/>
    </row>
    <row r="129" spans="1:7" x14ac:dyDescent="0.2">
      <c r="E129" s="205"/>
    </row>
    <row r="130" spans="1:7" x14ac:dyDescent="0.2">
      <c r="E130" s="205"/>
    </row>
    <row r="131" spans="1:7" x14ac:dyDescent="0.2">
      <c r="E131" s="205"/>
    </row>
    <row r="132" spans="1:7" x14ac:dyDescent="0.2">
      <c r="E132" s="205"/>
    </row>
    <row r="133" spans="1:7" x14ac:dyDescent="0.2">
      <c r="E133" s="205"/>
    </row>
    <row r="134" spans="1:7" x14ac:dyDescent="0.2">
      <c r="E134" s="205"/>
    </row>
    <row r="135" spans="1:7" x14ac:dyDescent="0.2">
      <c r="E135" s="205"/>
    </row>
    <row r="136" spans="1:7" x14ac:dyDescent="0.2">
      <c r="E136" s="205"/>
    </row>
    <row r="137" spans="1:7" x14ac:dyDescent="0.2">
      <c r="E137" s="205"/>
    </row>
    <row r="138" spans="1:7" x14ac:dyDescent="0.2">
      <c r="E138" s="205"/>
    </row>
    <row r="139" spans="1:7" x14ac:dyDescent="0.2">
      <c r="A139" s="247"/>
      <c r="B139" s="247"/>
      <c r="C139" s="247"/>
      <c r="D139" s="247"/>
      <c r="E139" s="247"/>
      <c r="F139" s="247"/>
      <c r="G139" s="247"/>
    </row>
    <row r="140" spans="1:7" x14ac:dyDescent="0.2">
      <c r="A140" s="247"/>
      <c r="B140" s="247"/>
      <c r="C140" s="247"/>
      <c r="D140" s="247"/>
      <c r="E140" s="247"/>
      <c r="F140" s="247"/>
      <c r="G140" s="247"/>
    </row>
    <row r="141" spans="1:7" x14ac:dyDescent="0.2">
      <c r="A141" s="247"/>
      <c r="B141" s="247"/>
      <c r="C141" s="247"/>
      <c r="D141" s="247"/>
      <c r="E141" s="247"/>
      <c r="F141" s="247"/>
      <c r="G141" s="247"/>
    </row>
    <row r="142" spans="1:7" x14ac:dyDescent="0.2">
      <c r="A142" s="247"/>
      <c r="B142" s="247"/>
      <c r="C142" s="247"/>
      <c r="D142" s="247"/>
      <c r="E142" s="247"/>
      <c r="F142" s="247"/>
      <c r="G142" s="247"/>
    </row>
    <row r="143" spans="1:7" x14ac:dyDescent="0.2">
      <c r="E143" s="205"/>
    </row>
    <row r="144" spans="1:7" x14ac:dyDescent="0.2">
      <c r="E144" s="205"/>
    </row>
    <row r="145" spans="5:5" x14ac:dyDescent="0.2">
      <c r="E145" s="205"/>
    </row>
    <row r="146" spans="5:5" x14ac:dyDescent="0.2">
      <c r="E146" s="205"/>
    </row>
    <row r="147" spans="5:5" x14ac:dyDescent="0.2">
      <c r="E147" s="205"/>
    </row>
    <row r="148" spans="5:5" x14ac:dyDescent="0.2">
      <c r="E148" s="205"/>
    </row>
    <row r="149" spans="5:5" x14ac:dyDescent="0.2">
      <c r="E149" s="205"/>
    </row>
    <row r="150" spans="5:5" x14ac:dyDescent="0.2">
      <c r="E150" s="205"/>
    </row>
    <row r="151" spans="5:5" x14ac:dyDescent="0.2">
      <c r="E151" s="205"/>
    </row>
    <row r="152" spans="5:5" x14ac:dyDescent="0.2">
      <c r="E152" s="205"/>
    </row>
    <row r="153" spans="5:5" x14ac:dyDescent="0.2">
      <c r="E153" s="205"/>
    </row>
    <row r="154" spans="5:5" x14ac:dyDescent="0.2">
      <c r="E154" s="205"/>
    </row>
    <row r="155" spans="5:5" x14ac:dyDescent="0.2">
      <c r="E155" s="205"/>
    </row>
    <row r="156" spans="5:5" x14ac:dyDescent="0.2">
      <c r="E156" s="205"/>
    </row>
    <row r="157" spans="5:5" x14ac:dyDescent="0.2">
      <c r="E157" s="205"/>
    </row>
    <row r="158" spans="5:5" x14ac:dyDescent="0.2">
      <c r="E158" s="205"/>
    </row>
    <row r="159" spans="5:5" x14ac:dyDescent="0.2">
      <c r="E159" s="205"/>
    </row>
    <row r="160" spans="5:5" x14ac:dyDescent="0.2">
      <c r="E160" s="205"/>
    </row>
    <row r="161" spans="1:7" x14ac:dyDescent="0.2">
      <c r="E161" s="205"/>
    </row>
    <row r="162" spans="1:7" x14ac:dyDescent="0.2">
      <c r="E162" s="205"/>
    </row>
    <row r="163" spans="1:7" x14ac:dyDescent="0.2">
      <c r="E163" s="205"/>
    </row>
    <row r="164" spans="1:7" x14ac:dyDescent="0.2">
      <c r="E164" s="205"/>
    </row>
    <row r="165" spans="1:7" x14ac:dyDescent="0.2">
      <c r="E165" s="205"/>
    </row>
    <row r="166" spans="1:7" x14ac:dyDescent="0.2">
      <c r="E166" s="205"/>
    </row>
    <row r="167" spans="1:7" x14ac:dyDescent="0.2">
      <c r="E167" s="205"/>
    </row>
    <row r="168" spans="1:7" x14ac:dyDescent="0.2">
      <c r="E168" s="205"/>
    </row>
    <row r="169" spans="1:7" x14ac:dyDescent="0.2">
      <c r="E169" s="205"/>
    </row>
    <row r="170" spans="1:7" x14ac:dyDescent="0.2">
      <c r="E170" s="205"/>
    </row>
    <row r="171" spans="1:7" x14ac:dyDescent="0.2">
      <c r="E171" s="205"/>
    </row>
    <row r="172" spans="1:7" x14ac:dyDescent="0.2">
      <c r="E172" s="205"/>
    </row>
    <row r="173" spans="1:7" x14ac:dyDescent="0.2">
      <c r="E173" s="205"/>
    </row>
    <row r="174" spans="1:7" x14ac:dyDescent="0.2">
      <c r="A174" s="258"/>
      <c r="B174" s="258"/>
    </row>
    <row r="175" spans="1:7" x14ac:dyDescent="0.2">
      <c r="A175" s="247"/>
      <c r="B175" s="247"/>
      <c r="C175" s="259"/>
      <c r="D175" s="259"/>
      <c r="E175" s="260"/>
      <c r="F175" s="259"/>
      <c r="G175" s="261"/>
    </row>
    <row r="176" spans="1:7" x14ac:dyDescent="0.2">
      <c r="A176" s="262"/>
      <c r="B176" s="262"/>
      <c r="C176" s="247"/>
      <c r="D176" s="247"/>
      <c r="E176" s="263"/>
      <c r="F176" s="247"/>
      <c r="G176" s="247"/>
    </row>
    <row r="177" spans="1:7" x14ac:dyDescent="0.2">
      <c r="A177" s="247"/>
      <c r="B177" s="247"/>
      <c r="C177" s="247"/>
      <c r="D177" s="247"/>
      <c r="E177" s="263"/>
      <c r="F177" s="247"/>
      <c r="G177" s="247"/>
    </row>
    <row r="178" spans="1:7" x14ac:dyDescent="0.2">
      <c r="A178" s="247"/>
      <c r="B178" s="247"/>
      <c r="C178" s="247"/>
      <c r="D178" s="247"/>
      <c r="E178" s="263"/>
      <c r="F178" s="247"/>
      <c r="G178" s="247"/>
    </row>
    <row r="179" spans="1:7" x14ac:dyDescent="0.2">
      <c r="A179" s="247"/>
      <c r="B179" s="247"/>
      <c r="C179" s="247"/>
      <c r="D179" s="247"/>
      <c r="E179" s="263"/>
      <c r="F179" s="247"/>
      <c r="G179" s="247"/>
    </row>
    <row r="180" spans="1:7" x14ac:dyDescent="0.2">
      <c r="A180" s="247"/>
      <c r="B180" s="247"/>
      <c r="C180" s="247"/>
      <c r="D180" s="247"/>
      <c r="E180" s="263"/>
      <c r="F180" s="247"/>
      <c r="G180" s="247"/>
    </row>
    <row r="181" spans="1:7" x14ac:dyDescent="0.2">
      <c r="A181" s="247"/>
      <c r="B181" s="247"/>
      <c r="C181" s="247"/>
      <c r="D181" s="247"/>
      <c r="E181" s="263"/>
      <c r="F181" s="247"/>
      <c r="G181" s="247"/>
    </row>
    <row r="182" spans="1:7" x14ac:dyDescent="0.2">
      <c r="A182" s="247"/>
      <c r="B182" s="247"/>
      <c r="C182" s="247"/>
      <c r="D182" s="247"/>
      <c r="E182" s="263"/>
      <c r="F182" s="247"/>
      <c r="G182" s="247"/>
    </row>
    <row r="183" spans="1:7" x14ac:dyDescent="0.2">
      <c r="A183" s="247"/>
      <c r="B183" s="247"/>
      <c r="C183" s="247"/>
      <c r="D183" s="247"/>
      <c r="E183" s="263"/>
      <c r="F183" s="247"/>
      <c r="G183" s="247"/>
    </row>
    <row r="184" spans="1:7" x14ac:dyDescent="0.2">
      <c r="A184" s="247"/>
      <c r="B184" s="247"/>
      <c r="C184" s="247"/>
      <c r="D184" s="247"/>
      <c r="E184" s="263"/>
      <c r="F184" s="247"/>
      <c r="G184" s="247"/>
    </row>
    <row r="185" spans="1:7" x14ac:dyDescent="0.2">
      <c r="A185" s="247"/>
      <c r="B185" s="247"/>
      <c r="C185" s="247"/>
      <c r="D185" s="247"/>
      <c r="E185" s="263"/>
      <c r="F185" s="247"/>
      <c r="G185" s="247"/>
    </row>
    <row r="186" spans="1:7" x14ac:dyDescent="0.2">
      <c r="A186" s="247"/>
      <c r="B186" s="247"/>
      <c r="C186" s="247"/>
      <c r="D186" s="247"/>
      <c r="E186" s="263"/>
      <c r="F186" s="247"/>
      <c r="G186" s="247"/>
    </row>
    <row r="187" spans="1:7" x14ac:dyDescent="0.2">
      <c r="A187" s="247"/>
      <c r="B187" s="247"/>
      <c r="C187" s="247"/>
      <c r="D187" s="247"/>
      <c r="E187" s="263"/>
      <c r="F187" s="247"/>
      <c r="G187" s="247"/>
    </row>
    <row r="188" spans="1:7" x14ac:dyDescent="0.2">
      <c r="A188" s="247"/>
      <c r="B188" s="247"/>
      <c r="C188" s="247"/>
      <c r="D188" s="247"/>
      <c r="E188" s="263"/>
      <c r="F188" s="247"/>
      <c r="G188" s="247"/>
    </row>
  </sheetData>
  <mergeCells count="56">
    <mergeCell ref="A1:G1"/>
    <mergeCell ref="A3:B3"/>
    <mergeCell ref="A4:B4"/>
    <mergeCell ref="E4:G4"/>
    <mergeCell ref="C9:G9"/>
    <mergeCell ref="C16:D16"/>
    <mergeCell ref="C18:G18"/>
    <mergeCell ref="C19:D19"/>
    <mergeCell ref="C20:D20"/>
    <mergeCell ref="C21:D21"/>
    <mergeCell ref="C23:D23"/>
    <mergeCell ref="C26:D26"/>
    <mergeCell ref="C28:D28"/>
    <mergeCell ref="C30:G30"/>
    <mergeCell ref="C31:D31"/>
    <mergeCell ref="C33:G33"/>
    <mergeCell ref="C45:D45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63:D63"/>
    <mergeCell ref="C47:G47"/>
    <mergeCell ref="C48:D48"/>
    <mergeCell ref="C49:D49"/>
    <mergeCell ref="C50:D50"/>
    <mergeCell ref="C52:G52"/>
    <mergeCell ref="C53:D53"/>
    <mergeCell ref="C55:D55"/>
    <mergeCell ref="C56:D56"/>
    <mergeCell ref="C58:D58"/>
    <mergeCell ref="C60:D60"/>
    <mergeCell ref="C61:D61"/>
    <mergeCell ref="C78:D78"/>
    <mergeCell ref="C80:D80"/>
    <mergeCell ref="C82:D82"/>
    <mergeCell ref="C87:D87"/>
    <mergeCell ref="C67:G67"/>
    <mergeCell ref="C68:D68"/>
    <mergeCell ref="C69:D69"/>
    <mergeCell ref="C70:D70"/>
    <mergeCell ref="C73:D73"/>
    <mergeCell ref="C76:D76"/>
    <mergeCell ref="C102:D102"/>
    <mergeCell ref="C91:D91"/>
    <mergeCell ref="C93:D93"/>
    <mergeCell ref="C94:D94"/>
    <mergeCell ref="C96:D96"/>
    <mergeCell ref="C98:D9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BE51"/>
  <sheetViews>
    <sheetView topLeftCell="A19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0" t="s">
        <v>29</v>
      </c>
      <c r="B1" s="71"/>
      <c r="C1" s="71"/>
      <c r="D1" s="71"/>
      <c r="E1" s="71"/>
      <c r="F1" s="71"/>
      <c r="G1" s="71"/>
    </row>
    <row r="2" spans="1:57" ht="12.75" customHeight="1" x14ac:dyDescent="0.2">
      <c r="A2" s="72" t="s">
        <v>30</v>
      </c>
      <c r="B2" s="73"/>
      <c r="C2" s="74" t="s">
        <v>699</v>
      </c>
      <c r="D2" s="74" t="s">
        <v>700</v>
      </c>
      <c r="E2" s="75"/>
      <c r="F2" s="76" t="s">
        <v>31</v>
      </c>
      <c r="G2" s="77" t="str">
        <f>'01 RO 01 KL'!G2</f>
        <v>801 31 13</v>
      </c>
    </row>
    <row r="3" spans="1:57" ht="3" hidden="1" customHeight="1" x14ac:dyDescent="0.2">
      <c r="A3" s="78"/>
      <c r="B3" s="79"/>
      <c r="C3" s="80"/>
      <c r="D3" s="80"/>
      <c r="E3" s="81"/>
      <c r="F3" s="82"/>
      <c r="G3" s="85">
        <f>'01 RO 01 KL'!G3</f>
        <v>0</v>
      </c>
    </row>
    <row r="4" spans="1:57" ht="12" customHeight="1" x14ac:dyDescent="0.2">
      <c r="A4" s="84" t="s">
        <v>32</v>
      </c>
      <c r="B4" s="79"/>
      <c r="C4" s="80"/>
      <c r="D4" s="80"/>
      <c r="E4" s="81"/>
      <c r="F4" s="82" t="s">
        <v>33</v>
      </c>
      <c r="G4" s="85" t="str">
        <f>'01 RO 01 KL'!G4</f>
        <v>45.21.15</v>
      </c>
    </row>
    <row r="5" spans="1:57" ht="12.95" customHeight="1" x14ac:dyDescent="0.2">
      <c r="A5" s="86" t="s">
        <v>100</v>
      </c>
      <c r="B5" s="87"/>
      <c r="C5" s="88" t="s">
        <v>101</v>
      </c>
      <c r="D5" s="89"/>
      <c r="E5" s="87"/>
      <c r="F5" s="82" t="s">
        <v>34</v>
      </c>
      <c r="G5" s="83" t="s">
        <v>103</v>
      </c>
    </row>
    <row r="6" spans="1:57" ht="12.95" customHeight="1" x14ac:dyDescent="0.2">
      <c r="A6" s="84" t="s">
        <v>35</v>
      </c>
      <c r="B6" s="79"/>
      <c r="C6" s="80"/>
      <c r="D6" s="80"/>
      <c r="E6" s="81"/>
      <c r="F6" s="90" t="s">
        <v>36</v>
      </c>
      <c r="G6" s="91">
        <v>0</v>
      </c>
      <c r="O6" s="92"/>
    </row>
    <row r="7" spans="1:57" ht="12.95" customHeight="1" x14ac:dyDescent="0.2">
      <c r="A7" s="93"/>
      <c r="B7" s="94"/>
      <c r="C7" s="268" t="s">
        <v>99</v>
      </c>
      <c r="D7" s="95"/>
      <c r="E7" s="95"/>
      <c r="F7" s="96" t="s">
        <v>37</v>
      </c>
      <c r="G7" s="91">
        <f>IF(G6=0,,ROUND((F30+F32)/G6,1))</f>
        <v>0</v>
      </c>
    </row>
    <row r="8" spans="1:57" x14ac:dyDescent="0.2">
      <c r="A8" s="97" t="s">
        <v>38</v>
      </c>
      <c r="B8" s="82"/>
      <c r="C8" s="319" t="s">
        <v>610</v>
      </c>
      <c r="D8" s="319"/>
      <c r="E8" s="320"/>
      <c r="F8" s="98" t="s">
        <v>39</v>
      </c>
      <c r="G8" s="99"/>
      <c r="H8" s="100"/>
      <c r="I8" s="101"/>
    </row>
    <row r="9" spans="1:57" x14ac:dyDescent="0.2">
      <c r="A9" s="97" t="s">
        <v>40</v>
      </c>
      <c r="B9" s="82"/>
      <c r="C9" s="319"/>
      <c r="D9" s="319"/>
      <c r="E9" s="320"/>
      <c r="F9" s="82"/>
      <c r="G9" s="102"/>
      <c r="H9" s="103"/>
    </row>
    <row r="10" spans="1:57" x14ac:dyDescent="0.2">
      <c r="A10" s="97" t="s">
        <v>41</v>
      </c>
      <c r="B10" s="82"/>
      <c r="C10" s="319" t="s">
        <v>609</v>
      </c>
      <c r="D10" s="319"/>
      <c r="E10" s="319"/>
      <c r="F10" s="104"/>
      <c r="G10" s="105"/>
      <c r="H10" s="106"/>
    </row>
    <row r="11" spans="1:57" ht="13.5" customHeight="1" x14ac:dyDescent="0.2">
      <c r="A11" s="97" t="s">
        <v>42</v>
      </c>
      <c r="B11" s="82"/>
      <c r="C11" s="319"/>
      <c r="D11" s="319"/>
      <c r="E11" s="319"/>
      <c r="F11" s="107" t="s">
        <v>43</v>
      </c>
      <c r="G11" s="108"/>
      <c r="H11" s="103"/>
      <c r="BA11" s="109"/>
      <c r="BB11" s="109"/>
      <c r="BC11" s="109"/>
      <c r="BD11" s="109"/>
      <c r="BE11" s="109"/>
    </row>
    <row r="12" spans="1:57" ht="12.75" customHeight="1" x14ac:dyDescent="0.2">
      <c r="A12" s="110" t="s">
        <v>44</v>
      </c>
      <c r="B12" s="79"/>
      <c r="C12" s="321"/>
      <c r="D12" s="321"/>
      <c r="E12" s="321"/>
      <c r="F12" s="111" t="s">
        <v>45</v>
      </c>
      <c r="G12" s="112"/>
      <c r="H12" s="103"/>
    </row>
    <row r="13" spans="1:57" ht="28.5" customHeight="1" thickBot="1" x14ac:dyDescent="0.25">
      <c r="A13" s="113" t="s">
        <v>46</v>
      </c>
      <c r="B13" s="114"/>
      <c r="C13" s="114"/>
      <c r="D13" s="114"/>
      <c r="E13" s="115"/>
      <c r="F13" s="115"/>
      <c r="G13" s="116"/>
      <c r="H13" s="103"/>
    </row>
    <row r="14" spans="1:57" ht="17.25" customHeight="1" thickBot="1" x14ac:dyDescent="0.25">
      <c r="A14" s="117" t="s">
        <v>47</v>
      </c>
      <c r="B14" s="118"/>
      <c r="C14" s="119"/>
      <c r="D14" s="120" t="s">
        <v>48</v>
      </c>
      <c r="E14" s="121"/>
      <c r="F14" s="121"/>
      <c r="G14" s="119"/>
    </row>
    <row r="15" spans="1:57" ht="15.95" customHeight="1" x14ac:dyDescent="0.2">
      <c r="A15" s="122"/>
      <c r="B15" s="123" t="s">
        <v>49</v>
      </c>
      <c r="C15" s="124">
        <f>'01 RO 03 Rek'!E16</f>
        <v>0</v>
      </c>
      <c r="D15" s="125" t="str">
        <f>'01 RO 03 Rek'!A21</f>
        <v>Ztížené výrobní podmínky</v>
      </c>
      <c r="E15" s="126"/>
      <c r="F15" s="127"/>
      <c r="G15" s="124">
        <f>'01 RO 03 Rek'!I21</f>
        <v>0</v>
      </c>
    </row>
    <row r="16" spans="1:57" ht="15.95" customHeight="1" x14ac:dyDescent="0.2">
      <c r="A16" s="122" t="s">
        <v>50</v>
      </c>
      <c r="B16" s="123" t="s">
        <v>51</v>
      </c>
      <c r="C16" s="124">
        <f>'01 RO 03 Rek'!F16</f>
        <v>0</v>
      </c>
      <c r="D16" s="78" t="str">
        <f>'01 RO 03 Rek'!A22</f>
        <v>Oborová přirážka</v>
      </c>
      <c r="E16" s="128"/>
      <c r="F16" s="129"/>
      <c r="G16" s="124">
        <f>'01 RO 03 Rek'!I22</f>
        <v>0</v>
      </c>
    </row>
    <row r="17" spans="1:7" ht="15.95" customHeight="1" x14ac:dyDescent="0.2">
      <c r="A17" s="122" t="s">
        <v>52</v>
      </c>
      <c r="B17" s="123" t="s">
        <v>53</v>
      </c>
      <c r="C17" s="124">
        <f>'01 RO 03 Rek'!H16</f>
        <v>0</v>
      </c>
      <c r="D17" s="78" t="str">
        <f>'01 RO 03 Rek'!A23</f>
        <v>Přesun stavebních kapacit</v>
      </c>
      <c r="E17" s="128"/>
      <c r="F17" s="129"/>
      <c r="G17" s="124">
        <f>'01 RO 03 Rek'!I23</f>
        <v>0</v>
      </c>
    </row>
    <row r="18" spans="1:7" ht="15.95" customHeight="1" x14ac:dyDescent="0.2">
      <c r="A18" s="130" t="s">
        <v>54</v>
      </c>
      <c r="B18" s="131" t="s">
        <v>55</v>
      </c>
      <c r="C18" s="124">
        <f>'01 RO 03 Rek'!G16</f>
        <v>0</v>
      </c>
      <c r="D18" s="78" t="str">
        <f>'01 RO 03 Rek'!A24</f>
        <v>Mimostaveništní doprava</v>
      </c>
      <c r="E18" s="128"/>
      <c r="F18" s="129"/>
      <c r="G18" s="124">
        <f>'01 RO 03 Rek'!I24</f>
        <v>0</v>
      </c>
    </row>
    <row r="19" spans="1:7" ht="15.95" customHeight="1" x14ac:dyDescent="0.2">
      <c r="A19" s="132" t="s">
        <v>56</v>
      </c>
      <c r="B19" s="123"/>
      <c r="C19" s="124">
        <f>SUM(C15:C18)</f>
        <v>0</v>
      </c>
      <c r="D19" s="78" t="str">
        <f>'01 RO 03 Rek'!A25</f>
        <v>Zařízení staveniště</v>
      </c>
      <c r="E19" s="128"/>
      <c r="F19" s="129"/>
      <c r="G19" s="124">
        <f>'01 RO 03 Rek'!I25</f>
        <v>0</v>
      </c>
    </row>
    <row r="20" spans="1:7" ht="15.95" customHeight="1" x14ac:dyDescent="0.2">
      <c r="A20" s="132"/>
      <c r="B20" s="123"/>
      <c r="C20" s="124"/>
      <c r="D20" s="78" t="str">
        <f>'01 RO 03 Rek'!A26</f>
        <v>Provoz investora</v>
      </c>
      <c r="E20" s="128"/>
      <c r="F20" s="129"/>
      <c r="G20" s="124">
        <f>'01 RO 03 Rek'!I26</f>
        <v>0</v>
      </c>
    </row>
    <row r="21" spans="1:7" ht="15.95" customHeight="1" x14ac:dyDescent="0.2">
      <c r="A21" s="132" t="s">
        <v>28</v>
      </c>
      <c r="B21" s="123"/>
      <c r="C21" s="124">
        <f>'01 RO 03 Rek'!I16</f>
        <v>0</v>
      </c>
      <c r="D21" s="78" t="str">
        <f>'01 RO 03 Rek'!A27</f>
        <v>Kompletační činnost (IČD)</v>
      </c>
      <c r="E21" s="128"/>
      <c r="F21" s="129"/>
      <c r="G21" s="124">
        <f>'01 RO 03 Rek'!I27</f>
        <v>0</v>
      </c>
    </row>
    <row r="22" spans="1:7" ht="15.95" customHeight="1" x14ac:dyDescent="0.2">
      <c r="A22" s="133" t="s">
        <v>57</v>
      </c>
      <c r="B22" s="103"/>
      <c r="C22" s="124">
        <f>C19+C21</f>
        <v>0</v>
      </c>
      <c r="D22" s="78" t="s">
        <v>58</v>
      </c>
      <c r="E22" s="128"/>
      <c r="F22" s="129"/>
      <c r="G22" s="124">
        <f>G23-SUM(G15:G21)</f>
        <v>0</v>
      </c>
    </row>
    <row r="23" spans="1:7" ht="15.95" customHeight="1" thickBot="1" x14ac:dyDescent="0.25">
      <c r="A23" s="317" t="s">
        <v>59</v>
      </c>
      <c r="B23" s="318"/>
      <c r="C23" s="134">
        <f>C22+G23</f>
        <v>0</v>
      </c>
      <c r="D23" s="135" t="s">
        <v>60</v>
      </c>
      <c r="E23" s="136"/>
      <c r="F23" s="137"/>
      <c r="G23" s="124">
        <f>'01 RO 03 Rek'!H29</f>
        <v>0</v>
      </c>
    </row>
    <row r="24" spans="1:7" x14ac:dyDescent="0.2">
      <c r="A24" s="138" t="s">
        <v>61</v>
      </c>
      <c r="B24" s="139"/>
      <c r="C24" s="140"/>
      <c r="D24" s="139" t="s">
        <v>62</v>
      </c>
      <c r="E24" s="139"/>
      <c r="F24" s="141" t="s">
        <v>63</v>
      </c>
      <c r="G24" s="142"/>
    </row>
    <row r="25" spans="1:7" x14ac:dyDescent="0.2">
      <c r="A25" s="133" t="s">
        <v>64</v>
      </c>
      <c r="B25" s="103"/>
      <c r="C25" s="143"/>
      <c r="D25" s="103" t="s">
        <v>64</v>
      </c>
      <c r="F25" s="144" t="s">
        <v>64</v>
      </c>
      <c r="G25" s="145"/>
    </row>
    <row r="26" spans="1:7" ht="37.5" customHeight="1" x14ac:dyDescent="0.2">
      <c r="A26" s="133" t="s">
        <v>65</v>
      </c>
      <c r="B26" s="146"/>
      <c r="C26" s="143"/>
      <c r="D26" s="103" t="s">
        <v>65</v>
      </c>
      <c r="F26" s="144" t="s">
        <v>65</v>
      </c>
      <c r="G26" s="145"/>
    </row>
    <row r="27" spans="1:7" x14ac:dyDescent="0.2">
      <c r="A27" s="133"/>
      <c r="B27" s="147"/>
      <c r="C27" s="143"/>
      <c r="D27" s="103"/>
      <c r="F27" s="144"/>
      <c r="G27" s="145"/>
    </row>
    <row r="28" spans="1:7" x14ac:dyDescent="0.2">
      <c r="A28" s="133" t="s">
        <v>66</v>
      </c>
      <c r="B28" s="103"/>
      <c r="C28" s="143"/>
      <c r="D28" s="144" t="s">
        <v>67</v>
      </c>
      <c r="E28" s="143"/>
      <c r="F28" s="148" t="s">
        <v>67</v>
      </c>
      <c r="G28" s="145"/>
    </row>
    <row r="29" spans="1:7" ht="69" customHeight="1" x14ac:dyDescent="0.2">
      <c r="A29" s="133"/>
      <c r="B29" s="103"/>
      <c r="C29" s="149"/>
      <c r="D29" s="150"/>
      <c r="E29" s="149"/>
      <c r="F29" s="103"/>
      <c r="G29" s="145"/>
    </row>
    <row r="30" spans="1:7" x14ac:dyDescent="0.2">
      <c r="A30" s="151" t="s">
        <v>12</v>
      </c>
      <c r="B30" s="152"/>
      <c r="C30" s="153">
        <v>21</v>
      </c>
      <c r="D30" s="152" t="s">
        <v>68</v>
      </c>
      <c r="E30" s="154"/>
      <c r="F30" s="312">
        <f>C23-F32</f>
        <v>0</v>
      </c>
      <c r="G30" s="313"/>
    </row>
    <row r="31" spans="1:7" x14ac:dyDescent="0.2">
      <c r="A31" s="151" t="s">
        <v>69</v>
      </c>
      <c r="B31" s="152"/>
      <c r="C31" s="153">
        <f>C30</f>
        <v>21</v>
      </c>
      <c r="D31" s="152" t="s">
        <v>70</v>
      </c>
      <c r="E31" s="154"/>
      <c r="F31" s="312">
        <f>ROUND(PRODUCT(F30,C31/100),0)</f>
        <v>0</v>
      </c>
      <c r="G31" s="313"/>
    </row>
    <row r="32" spans="1:7" x14ac:dyDescent="0.2">
      <c r="A32" s="151" t="s">
        <v>12</v>
      </c>
      <c r="B32" s="152"/>
      <c r="C32" s="153">
        <v>0</v>
      </c>
      <c r="D32" s="152" t="s">
        <v>70</v>
      </c>
      <c r="E32" s="154"/>
      <c r="F32" s="312">
        <v>0</v>
      </c>
      <c r="G32" s="313"/>
    </row>
    <row r="33" spans="1:8" x14ac:dyDescent="0.2">
      <c r="A33" s="151" t="s">
        <v>69</v>
      </c>
      <c r="B33" s="155"/>
      <c r="C33" s="156">
        <f>C32</f>
        <v>0</v>
      </c>
      <c r="D33" s="152" t="s">
        <v>70</v>
      </c>
      <c r="E33" s="129"/>
      <c r="F33" s="312">
        <f>ROUND(PRODUCT(F32,C33/100),0)</f>
        <v>0</v>
      </c>
      <c r="G33" s="313"/>
    </row>
    <row r="34" spans="1:8" s="160" customFormat="1" ht="19.5" customHeight="1" thickBot="1" x14ac:dyDescent="0.3">
      <c r="A34" s="157" t="s">
        <v>71</v>
      </c>
      <c r="B34" s="158"/>
      <c r="C34" s="158"/>
      <c r="D34" s="158"/>
      <c r="E34" s="159"/>
      <c r="F34" s="314">
        <f>ROUND(SUM(F30:F33),0)</f>
        <v>0</v>
      </c>
      <c r="G34" s="315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43"/>
      <c r="C37" s="343"/>
      <c r="D37" s="343"/>
      <c r="E37" s="343"/>
      <c r="F37" s="343"/>
      <c r="G37" s="343"/>
      <c r="H37" s="1" t="s">
        <v>2</v>
      </c>
    </row>
    <row r="38" spans="1:8" ht="12.75" customHeight="1" x14ac:dyDescent="0.2">
      <c r="A38" s="161"/>
      <c r="B38" s="343"/>
      <c r="C38" s="343"/>
      <c r="D38" s="343"/>
      <c r="E38" s="343"/>
      <c r="F38" s="343"/>
      <c r="G38" s="343"/>
      <c r="H38" s="1" t="s">
        <v>2</v>
      </c>
    </row>
    <row r="39" spans="1:8" x14ac:dyDescent="0.2">
      <c r="A39" s="161"/>
      <c r="B39" s="343"/>
      <c r="C39" s="343"/>
      <c r="D39" s="343"/>
      <c r="E39" s="343"/>
      <c r="F39" s="343"/>
      <c r="G39" s="343"/>
      <c r="H39" s="1" t="s">
        <v>2</v>
      </c>
    </row>
    <row r="40" spans="1:8" x14ac:dyDescent="0.2">
      <c r="A40" s="161"/>
      <c r="B40" s="343"/>
      <c r="C40" s="343"/>
      <c r="D40" s="343"/>
      <c r="E40" s="343"/>
      <c r="F40" s="343"/>
      <c r="G40" s="343"/>
      <c r="H40" s="1" t="s">
        <v>2</v>
      </c>
    </row>
    <row r="41" spans="1:8" x14ac:dyDescent="0.2">
      <c r="A41" s="161"/>
      <c r="B41" s="343"/>
      <c r="C41" s="343"/>
      <c r="D41" s="343"/>
      <c r="E41" s="343"/>
      <c r="F41" s="343"/>
      <c r="G41" s="343"/>
      <c r="H41" s="1" t="s">
        <v>2</v>
      </c>
    </row>
    <row r="42" spans="1:8" x14ac:dyDescent="0.2">
      <c r="A42" s="161"/>
      <c r="B42" s="343"/>
      <c r="C42" s="343"/>
      <c r="D42" s="343"/>
      <c r="E42" s="343"/>
      <c r="F42" s="343"/>
      <c r="G42" s="343"/>
      <c r="H42" s="1" t="s">
        <v>2</v>
      </c>
    </row>
    <row r="43" spans="1:8" x14ac:dyDescent="0.2">
      <c r="A43" s="161"/>
      <c r="B43" s="343"/>
      <c r="C43" s="343"/>
      <c r="D43" s="343"/>
      <c r="E43" s="343"/>
      <c r="F43" s="343"/>
      <c r="G43" s="343"/>
      <c r="H43" s="1" t="s">
        <v>2</v>
      </c>
    </row>
    <row r="44" spans="1:8" ht="12.75" customHeight="1" x14ac:dyDescent="0.2">
      <c r="A44" s="161"/>
      <c r="B44" s="343"/>
      <c r="C44" s="343"/>
      <c r="D44" s="343"/>
      <c r="E44" s="343"/>
      <c r="F44" s="343"/>
      <c r="G44" s="343"/>
      <c r="H44" s="1" t="s">
        <v>2</v>
      </c>
    </row>
    <row r="45" spans="1:8" ht="12.75" customHeight="1" x14ac:dyDescent="0.2">
      <c r="A45" s="161"/>
      <c r="B45" s="343"/>
      <c r="C45" s="343"/>
      <c r="D45" s="343"/>
      <c r="E45" s="343"/>
      <c r="F45" s="343"/>
      <c r="G45" s="343"/>
      <c r="H45" s="1" t="s">
        <v>2</v>
      </c>
    </row>
    <row r="46" spans="1:8" x14ac:dyDescent="0.2">
      <c r="B46" s="311"/>
      <c r="C46" s="311"/>
      <c r="D46" s="311"/>
      <c r="E46" s="311"/>
      <c r="F46" s="311"/>
      <c r="G46" s="311"/>
    </row>
    <row r="47" spans="1:8" x14ac:dyDescent="0.2">
      <c r="B47" s="311"/>
      <c r="C47" s="311"/>
      <c r="D47" s="311"/>
      <c r="E47" s="311"/>
      <c r="F47" s="311"/>
      <c r="G47" s="311"/>
    </row>
    <row r="48" spans="1:8" x14ac:dyDescent="0.2">
      <c r="B48" s="311"/>
      <c r="C48" s="311"/>
      <c r="D48" s="311"/>
      <c r="E48" s="311"/>
      <c r="F48" s="311"/>
      <c r="G48" s="311"/>
    </row>
    <row r="49" spans="2:7" x14ac:dyDescent="0.2">
      <c r="B49" s="311"/>
      <c r="C49" s="311"/>
      <c r="D49" s="311"/>
      <c r="E49" s="311"/>
      <c r="F49" s="311"/>
      <c r="G49" s="311"/>
    </row>
    <row r="50" spans="2:7" x14ac:dyDescent="0.2">
      <c r="B50" s="311"/>
      <c r="C50" s="311"/>
      <c r="D50" s="311"/>
      <c r="E50" s="311"/>
      <c r="F50" s="311"/>
      <c r="G50" s="311"/>
    </row>
    <row r="51" spans="2:7" x14ac:dyDescent="0.2">
      <c r="B51" s="311"/>
      <c r="C51" s="311"/>
      <c r="D51" s="311"/>
      <c r="E51" s="311"/>
      <c r="F51" s="311"/>
      <c r="G51" s="311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BE80"/>
  <sheetViews>
    <sheetView workbookViewId="0">
      <selection activeCell="A3" sqref="A3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22" t="s">
        <v>3</v>
      </c>
      <c r="B1" s="323"/>
      <c r="C1" s="162" t="s">
        <v>99</v>
      </c>
      <c r="D1" s="163"/>
      <c r="E1" s="164"/>
      <c r="F1" s="163"/>
      <c r="G1" s="269" t="s">
        <v>73</v>
      </c>
      <c r="H1" s="270" t="s">
        <v>699</v>
      </c>
      <c r="I1" s="271"/>
    </row>
    <row r="2" spans="1:9" ht="13.5" thickBot="1" x14ac:dyDescent="0.25">
      <c r="A2" s="324" t="s">
        <v>74</v>
      </c>
      <c r="B2" s="325"/>
      <c r="C2" s="165" t="s">
        <v>102</v>
      </c>
      <c r="D2" s="166"/>
      <c r="E2" s="167"/>
      <c r="F2" s="166"/>
      <c r="G2" s="326" t="s">
        <v>700</v>
      </c>
      <c r="H2" s="327"/>
      <c r="I2" s="328"/>
    </row>
    <row r="3" spans="1:9" ht="13.5" thickTop="1" x14ac:dyDescent="0.2">
      <c r="F3" s="103"/>
    </row>
    <row r="4" spans="1:9" ht="19.5" customHeight="1" x14ac:dyDescent="0.25">
      <c r="A4" s="168" t="s">
        <v>75</v>
      </c>
      <c r="B4" s="169"/>
      <c r="C4" s="169"/>
      <c r="D4" s="169"/>
      <c r="E4" s="170"/>
      <c r="F4" s="169"/>
      <c r="G4" s="169"/>
      <c r="H4" s="169"/>
      <c r="I4" s="169"/>
    </row>
    <row r="5" spans="1:9" ht="13.5" thickBot="1" x14ac:dyDescent="0.25"/>
    <row r="6" spans="1:9" s="103" customFormat="1" ht="13.5" thickBot="1" x14ac:dyDescent="0.25">
      <c r="A6" s="171"/>
      <c r="B6" s="172" t="s">
        <v>76</v>
      </c>
      <c r="C6" s="172"/>
      <c r="D6" s="173"/>
      <c r="E6" s="174" t="s">
        <v>24</v>
      </c>
      <c r="F6" s="175" t="s">
        <v>25</v>
      </c>
      <c r="G6" s="175" t="s">
        <v>26</v>
      </c>
      <c r="H6" s="175" t="s">
        <v>27</v>
      </c>
      <c r="I6" s="176" t="s">
        <v>28</v>
      </c>
    </row>
    <row r="7" spans="1:9" s="103" customFormat="1" x14ac:dyDescent="0.2">
      <c r="A7" s="264" t="str">
        <f>'01 RO 03 Pol'!B7</f>
        <v>3</v>
      </c>
      <c r="B7" s="51" t="str">
        <f>'01 RO 03 Pol'!C7</f>
        <v>Svislé a kompletní konstrukce</v>
      </c>
      <c r="D7" s="177"/>
      <c r="E7" s="265">
        <f>'01 RO 03 Pol'!BA11</f>
        <v>0</v>
      </c>
      <c r="F7" s="266">
        <f>'01 RO 03 Pol'!BB11</f>
        <v>0</v>
      </c>
      <c r="G7" s="266">
        <f>'01 RO 03 Pol'!BC11</f>
        <v>0</v>
      </c>
      <c r="H7" s="266">
        <f>'01 RO 03 Pol'!BD11</f>
        <v>0</v>
      </c>
      <c r="I7" s="267">
        <f>'01 RO 03 Pol'!BE11</f>
        <v>0</v>
      </c>
    </row>
    <row r="8" spans="1:9" s="103" customFormat="1" x14ac:dyDescent="0.2">
      <c r="A8" s="264" t="str">
        <f>'01 RO 03 Pol'!B12</f>
        <v>61</v>
      </c>
      <c r="B8" s="51" t="str">
        <f>'01 RO 03 Pol'!C12</f>
        <v>Upravy povrchů vnitřní</v>
      </c>
      <c r="D8" s="177"/>
      <c r="E8" s="265">
        <f>'01 RO 03 Pol'!BA21</f>
        <v>0</v>
      </c>
      <c r="F8" s="266">
        <f>'01 RO 03 Pol'!BB21</f>
        <v>0</v>
      </c>
      <c r="G8" s="266">
        <f>'01 RO 03 Pol'!BC21</f>
        <v>0</v>
      </c>
      <c r="H8" s="266">
        <f>'01 RO 03 Pol'!BD21</f>
        <v>0</v>
      </c>
      <c r="I8" s="267">
        <f>'01 RO 03 Pol'!BE21</f>
        <v>0</v>
      </c>
    </row>
    <row r="9" spans="1:9" s="103" customFormat="1" x14ac:dyDescent="0.2">
      <c r="A9" s="264" t="str">
        <f>'01 RO 03 Pol'!B22</f>
        <v>96</v>
      </c>
      <c r="B9" s="51" t="str">
        <f>'01 RO 03 Pol'!C22</f>
        <v>Bourání konstrukcí</v>
      </c>
      <c r="D9" s="177"/>
      <c r="E9" s="265">
        <f>'01 RO 03 Pol'!BA43</f>
        <v>0</v>
      </c>
      <c r="F9" s="266">
        <f>'01 RO 03 Pol'!BB43</f>
        <v>0</v>
      </c>
      <c r="G9" s="266">
        <f>'01 RO 03 Pol'!BC43</f>
        <v>0</v>
      </c>
      <c r="H9" s="266">
        <f>'01 RO 03 Pol'!BD43</f>
        <v>0</v>
      </c>
      <c r="I9" s="267">
        <f>'01 RO 03 Pol'!BE43</f>
        <v>0</v>
      </c>
    </row>
    <row r="10" spans="1:9" s="103" customFormat="1" x14ac:dyDescent="0.2">
      <c r="A10" s="264" t="str">
        <f>'01 RO 03 Pol'!B44</f>
        <v>99</v>
      </c>
      <c r="B10" s="51" t="str">
        <f>'01 RO 03 Pol'!C44</f>
        <v>Staveništní přesun hmot</v>
      </c>
      <c r="D10" s="177"/>
      <c r="E10" s="265">
        <f>'01 RO 03 Pol'!BA50</f>
        <v>0</v>
      </c>
      <c r="F10" s="266">
        <f>'01 RO 03 Pol'!BB50</f>
        <v>0</v>
      </c>
      <c r="G10" s="266">
        <f>'01 RO 03 Pol'!BC50</f>
        <v>0</v>
      </c>
      <c r="H10" s="266">
        <f>'01 RO 03 Pol'!BD50</f>
        <v>0</v>
      </c>
      <c r="I10" s="267">
        <f>'01 RO 03 Pol'!BE50</f>
        <v>0</v>
      </c>
    </row>
    <row r="11" spans="1:9" s="103" customFormat="1" x14ac:dyDescent="0.2">
      <c r="A11" s="264" t="str">
        <f>'01 RO 03 Pol'!B51</f>
        <v>766</v>
      </c>
      <c r="B11" s="51" t="str">
        <f>'01 RO 03 Pol'!C51</f>
        <v>Konstrukce truhlářské</v>
      </c>
      <c r="D11" s="177"/>
      <c r="E11" s="265">
        <f>'01 RO 03 Pol'!BA75</f>
        <v>0</v>
      </c>
      <c r="F11" s="266">
        <f>'01 RO 03 Pol'!BB75</f>
        <v>0</v>
      </c>
      <c r="G11" s="266">
        <f>'01 RO 03 Pol'!BC75</f>
        <v>0</v>
      </c>
      <c r="H11" s="266">
        <f>'01 RO 03 Pol'!BD75</f>
        <v>0</v>
      </c>
      <c r="I11" s="267">
        <f>'01 RO 03 Pol'!BE75</f>
        <v>0</v>
      </c>
    </row>
    <row r="12" spans="1:9" s="103" customFormat="1" x14ac:dyDescent="0.2">
      <c r="A12" s="264" t="str">
        <f>'01 RO 03 Pol'!B76</f>
        <v>767</v>
      </c>
      <c r="B12" s="51" t="str">
        <f>'01 RO 03 Pol'!C76</f>
        <v>Konstrukce zámečnické</v>
      </c>
      <c r="D12" s="177"/>
      <c r="E12" s="265">
        <f>'01 RO 03 Pol'!BA81</f>
        <v>0</v>
      </c>
      <c r="F12" s="266">
        <f>'01 RO 03 Pol'!BB81</f>
        <v>0</v>
      </c>
      <c r="G12" s="266">
        <f>'01 RO 03 Pol'!BC81</f>
        <v>0</v>
      </c>
      <c r="H12" s="266">
        <f>'01 RO 03 Pol'!BD81</f>
        <v>0</v>
      </c>
      <c r="I12" s="267">
        <f>'01 RO 03 Pol'!BE81</f>
        <v>0</v>
      </c>
    </row>
    <row r="13" spans="1:9" s="103" customFormat="1" x14ac:dyDescent="0.2">
      <c r="A13" s="264" t="str">
        <f>'01 RO 03 Pol'!B82</f>
        <v>784</v>
      </c>
      <c r="B13" s="51" t="str">
        <f>'01 RO 03 Pol'!C82</f>
        <v>Malby</v>
      </c>
      <c r="D13" s="177"/>
      <c r="E13" s="265">
        <f>'01 RO 03 Pol'!BA85</f>
        <v>0</v>
      </c>
      <c r="F13" s="266">
        <f>'01 RO 03 Pol'!BB85</f>
        <v>0</v>
      </c>
      <c r="G13" s="266">
        <f>'01 RO 03 Pol'!BC85</f>
        <v>0</v>
      </c>
      <c r="H13" s="266">
        <f>'01 RO 03 Pol'!BD85</f>
        <v>0</v>
      </c>
      <c r="I13" s="267">
        <f>'01 RO 03 Pol'!BE85</f>
        <v>0</v>
      </c>
    </row>
    <row r="14" spans="1:9" s="103" customFormat="1" x14ac:dyDescent="0.2">
      <c r="A14" s="264" t="str">
        <f>'01 RO 03 Pol'!B86</f>
        <v>M24</v>
      </c>
      <c r="B14" s="51" t="str">
        <f>'01 RO 03 Pol'!C86</f>
        <v>Montáže vzduchotechnických zařízení</v>
      </c>
      <c r="D14" s="177"/>
      <c r="E14" s="265">
        <f>'01 RO 03 Pol'!BA91</f>
        <v>0</v>
      </c>
      <c r="F14" s="266">
        <f>'01 RO 03 Pol'!BB91</f>
        <v>0</v>
      </c>
      <c r="G14" s="266">
        <f>'01 RO 03 Pol'!BC91</f>
        <v>0</v>
      </c>
      <c r="H14" s="266">
        <f>'01 RO 03 Pol'!BD91</f>
        <v>0</v>
      </c>
      <c r="I14" s="267">
        <f>'01 RO 03 Pol'!BE91</f>
        <v>0</v>
      </c>
    </row>
    <row r="15" spans="1:9" s="103" customFormat="1" ht="13.5" thickBot="1" x14ac:dyDescent="0.25">
      <c r="A15" s="264" t="str">
        <f>'01 RO 03 Pol'!B92</f>
        <v>D96</v>
      </c>
      <c r="B15" s="51" t="str">
        <f>'01 RO 03 Pol'!C92</f>
        <v>Přesuny suti a vybouraných hmot</v>
      </c>
      <c r="D15" s="177"/>
      <c r="E15" s="265">
        <f>'01 RO 03 Pol'!BA102</f>
        <v>0</v>
      </c>
      <c r="F15" s="266">
        <f>'01 RO 03 Pol'!BB102</f>
        <v>0</v>
      </c>
      <c r="G15" s="266">
        <f>'01 RO 03 Pol'!BC102</f>
        <v>0</v>
      </c>
      <c r="H15" s="266">
        <f>'01 RO 03 Pol'!BD102</f>
        <v>0</v>
      </c>
      <c r="I15" s="267">
        <f>'01 RO 03 Pol'!BE102</f>
        <v>0</v>
      </c>
    </row>
    <row r="16" spans="1:9" s="13" customFormat="1" ht="13.5" thickBot="1" x14ac:dyDescent="0.25">
      <c r="A16" s="178"/>
      <c r="B16" s="179" t="s">
        <v>77</v>
      </c>
      <c r="C16" s="179"/>
      <c r="D16" s="180"/>
      <c r="E16" s="181">
        <f>SUM(E7:E15)</f>
        <v>0</v>
      </c>
      <c r="F16" s="182">
        <f>SUM(F7:F15)</f>
        <v>0</v>
      </c>
      <c r="G16" s="182">
        <f>SUM(G7:G15)</f>
        <v>0</v>
      </c>
      <c r="H16" s="182">
        <f>SUM(H7:H15)</f>
        <v>0</v>
      </c>
      <c r="I16" s="183">
        <f>SUM(I7:I15)</f>
        <v>0</v>
      </c>
    </row>
    <row r="17" spans="1:57" x14ac:dyDescent="0.2">
      <c r="A17" s="103"/>
      <c r="B17" s="103"/>
      <c r="C17" s="103"/>
      <c r="D17" s="103"/>
      <c r="E17" s="103"/>
      <c r="F17" s="103"/>
      <c r="G17" s="103"/>
      <c r="H17" s="103"/>
      <c r="I17" s="103"/>
    </row>
    <row r="18" spans="1:57" ht="19.5" customHeight="1" x14ac:dyDescent="0.25">
      <c r="A18" s="169" t="s">
        <v>78</v>
      </c>
      <c r="B18" s="169"/>
      <c r="C18" s="169"/>
      <c r="D18" s="169"/>
      <c r="E18" s="169"/>
      <c r="F18" s="169"/>
      <c r="G18" s="184"/>
      <c r="H18" s="169"/>
      <c r="I18" s="169"/>
      <c r="BA18" s="109"/>
      <c r="BB18" s="109"/>
      <c r="BC18" s="109"/>
      <c r="BD18" s="109"/>
      <c r="BE18" s="109"/>
    </row>
    <row r="19" spans="1:57" ht="13.5" thickBot="1" x14ac:dyDescent="0.25"/>
    <row r="20" spans="1:57" x14ac:dyDescent="0.2">
      <c r="A20" s="138" t="s">
        <v>79</v>
      </c>
      <c r="B20" s="139"/>
      <c r="C20" s="139"/>
      <c r="D20" s="185"/>
      <c r="E20" s="186" t="s">
        <v>80</v>
      </c>
      <c r="F20" s="187" t="s">
        <v>13</v>
      </c>
      <c r="G20" s="188" t="s">
        <v>81</v>
      </c>
      <c r="H20" s="189"/>
      <c r="I20" s="190" t="s">
        <v>80</v>
      </c>
    </row>
    <row r="21" spans="1:57" x14ac:dyDescent="0.2">
      <c r="A21" s="132" t="s">
        <v>600</v>
      </c>
      <c r="B21" s="123"/>
      <c r="C21" s="123"/>
      <c r="D21" s="191"/>
      <c r="E21" s="192">
        <v>0</v>
      </c>
      <c r="F21" s="193">
        <v>0</v>
      </c>
      <c r="G21" s="194"/>
      <c r="H21" s="195"/>
      <c r="I21" s="196">
        <f t="shared" ref="I21:I28" si="0">E21+F21*G21/100</f>
        <v>0</v>
      </c>
      <c r="BA21" s="1">
        <v>0</v>
      </c>
    </row>
    <row r="22" spans="1:57" x14ac:dyDescent="0.2">
      <c r="A22" s="132" t="s">
        <v>601</v>
      </c>
      <c r="B22" s="123"/>
      <c r="C22" s="123"/>
      <c r="D22" s="191"/>
      <c r="E22" s="192">
        <v>0</v>
      </c>
      <c r="F22" s="193">
        <v>0</v>
      </c>
      <c r="G22" s="194"/>
      <c r="H22" s="195"/>
      <c r="I22" s="196">
        <f t="shared" si="0"/>
        <v>0</v>
      </c>
      <c r="BA22" s="1">
        <v>0</v>
      </c>
    </row>
    <row r="23" spans="1:57" x14ac:dyDescent="0.2">
      <c r="A23" s="132" t="s">
        <v>602</v>
      </c>
      <c r="B23" s="123"/>
      <c r="C23" s="123"/>
      <c r="D23" s="191"/>
      <c r="E23" s="192">
        <v>0</v>
      </c>
      <c r="F23" s="193">
        <v>0</v>
      </c>
      <c r="G23" s="194"/>
      <c r="H23" s="195"/>
      <c r="I23" s="196">
        <f t="shared" si="0"/>
        <v>0</v>
      </c>
      <c r="BA23" s="1">
        <v>0</v>
      </c>
    </row>
    <row r="24" spans="1:57" x14ac:dyDescent="0.2">
      <c r="A24" s="132" t="s">
        <v>603</v>
      </c>
      <c r="B24" s="123"/>
      <c r="C24" s="123"/>
      <c r="D24" s="191"/>
      <c r="E24" s="192">
        <v>0</v>
      </c>
      <c r="F24" s="193">
        <v>0</v>
      </c>
      <c r="G24" s="194"/>
      <c r="H24" s="195"/>
      <c r="I24" s="196">
        <f t="shared" si="0"/>
        <v>0</v>
      </c>
      <c r="BA24" s="1">
        <v>0</v>
      </c>
    </row>
    <row r="25" spans="1:57" x14ac:dyDescent="0.2">
      <c r="A25" s="132" t="s">
        <v>604</v>
      </c>
      <c r="B25" s="123"/>
      <c r="C25" s="123"/>
      <c r="D25" s="191"/>
      <c r="E25" s="192">
        <v>0</v>
      </c>
      <c r="F25" s="193">
        <v>0</v>
      </c>
      <c r="G25" s="194"/>
      <c r="H25" s="195"/>
      <c r="I25" s="196">
        <f t="shared" si="0"/>
        <v>0</v>
      </c>
      <c r="BA25" s="1">
        <v>1</v>
      </c>
    </row>
    <row r="26" spans="1:57" x14ac:dyDescent="0.2">
      <c r="A26" s="132" t="s">
        <v>605</v>
      </c>
      <c r="B26" s="123"/>
      <c r="C26" s="123"/>
      <c r="D26" s="191"/>
      <c r="E26" s="192">
        <v>0</v>
      </c>
      <c r="F26" s="193">
        <v>0</v>
      </c>
      <c r="G26" s="194"/>
      <c r="H26" s="195"/>
      <c r="I26" s="196">
        <f t="shared" si="0"/>
        <v>0</v>
      </c>
      <c r="BA26" s="1">
        <v>1</v>
      </c>
    </row>
    <row r="27" spans="1:57" x14ac:dyDescent="0.2">
      <c r="A27" s="132" t="s">
        <v>606</v>
      </c>
      <c r="B27" s="123"/>
      <c r="C27" s="123"/>
      <c r="D27" s="191"/>
      <c r="E27" s="192">
        <v>0</v>
      </c>
      <c r="F27" s="193">
        <v>0</v>
      </c>
      <c r="G27" s="194"/>
      <c r="H27" s="195"/>
      <c r="I27" s="196">
        <f t="shared" si="0"/>
        <v>0</v>
      </c>
      <c r="BA27" s="1">
        <v>2</v>
      </c>
    </row>
    <row r="28" spans="1:57" x14ac:dyDescent="0.2">
      <c r="A28" s="132" t="s">
        <v>607</v>
      </c>
      <c r="B28" s="123"/>
      <c r="C28" s="123"/>
      <c r="D28" s="191"/>
      <c r="E28" s="192">
        <v>0</v>
      </c>
      <c r="F28" s="193">
        <v>0</v>
      </c>
      <c r="G28" s="194"/>
      <c r="H28" s="195"/>
      <c r="I28" s="196">
        <f t="shared" si="0"/>
        <v>0</v>
      </c>
      <c r="BA28" s="1">
        <v>2</v>
      </c>
    </row>
    <row r="29" spans="1:57" ht="13.5" thickBot="1" x14ac:dyDescent="0.25">
      <c r="A29" s="197"/>
      <c r="B29" s="198" t="s">
        <v>82</v>
      </c>
      <c r="C29" s="199"/>
      <c r="D29" s="200"/>
      <c r="E29" s="201"/>
      <c r="F29" s="202"/>
      <c r="G29" s="202"/>
      <c r="H29" s="329">
        <f>SUM(I21:I28)</f>
        <v>0</v>
      </c>
      <c r="I29" s="330"/>
    </row>
    <row r="31" spans="1:57" x14ac:dyDescent="0.2">
      <c r="B31" s="13"/>
      <c r="F31" s="203"/>
      <c r="G31" s="204"/>
      <c r="H31" s="204"/>
      <c r="I31" s="37"/>
    </row>
    <row r="32" spans="1:57" x14ac:dyDescent="0.2">
      <c r="F32" s="203"/>
      <c r="G32" s="204"/>
      <c r="H32" s="204"/>
      <c r="I32" s="37"/>
    </row>
    <row r="33" spans="6:9" x14ac:dyDescent="0.2">
      <c r="F33" s="203"/>
      <c r="G33" s="204"/>
      <c r="H33" s="204"/>
      <c r="I33" s="37"/>
    </row>
    <row r="34" spans="6:9" x14ac:dyDescent="0.2">
      <c r="F34" s="203"/>
      <c r="G34" s="204"/>
      <c r="H34" s="204"/>
      <c r="I34" s="37"/>
    </row>
    <row r="35" spans="6:9" x14ac:dyDescent="0.2">
      <c r="F35" s="203"/>
      <c r="G35" s="204"/>
      <c r="H35" s="204"/>
      <c r="I35" s="37"/>
    </row>
    <row r="36" spans="6:9" x14ac:dyDescent="0.2">
      <c r="F36" s="203"/>
      <c r="G36" s="204"/>
      <c r="H36" s="204"/>
      <c r="I36" s="37"/>
    </row>
    <row r="37" spans="6:9" x14ac:dyDescent="0.2">
      <c r="F37" s="203"/>
      <c r="G37" s="204"/>
      <c r="H37" s="204"/>
      <c r="I37" s="37"/>
    </row>
    <row r="38" spans="6:9" x14ac:dyDescent="0.2">
      <c r="F38" s="203"/>
      <c r="G38" s="204"/>
      <c r="H38" s="204"/>
      <c r="I38" s="37"/>
    </row>
    <row r="39" spans="6:9" x14ac:dyDescent="0.2">
      <c r="F39" s="203"/>
      <c r="G39" s="204"/>
      <c r="H39" s="204"/>
      <c r="I39" s="37"/>
    </row>
    <row r="40" spans="6:9" x14ac:dyDescent="0.2">
      <c r="F40" s="203"/>
      <c r="G40" s="204"/>
      <c r="H40" s="204"/>
      <c r="I40" s="37"/>
    </row>
    <row r="41" spans="6:9" x14ac:dyDescent="0.2">
      <c r="F41" s="203"/>
      <c r="G41" s="204"/>
      <c r="H41" s="204"/>
      <c r="I41" s="37"/>
    </row>
    <row r="42" spans="6:9" x14ac:dyDescent="0.2">
      <c r="F42" s="203"/>
      <c r="G42" s="204"/>
      <c r="H42" s="204"/>
      <c r="I42" s="37"/>
    </row>
    <row r="43" spans="6:9" x14ac:dyDescent="0.2">
      <c r="F43" s="203"/>
      <c r="G43" s="204"/>
      <c r="H43" s="204"/>
      <c r="I43" s="37"/>
    </row>
    <row r="44" spans="6:9" x14ac:dyDescent="0.2">
      <c r="F44" s="203"/>
      <c r="G44" s="204"/>
      <c r="H44" s="204"/>
      <c r="I44" s="37"/>
    </row>
    <row r="45" spans="6:9" x14ac:dyDescent="0.2">
      <c r="F45" s="203"/>
      <c r="G45" s="204"/>
      <c r="H45" s="204"/>
      <c r="I45" s="37"/>
    </row>
    <row r="46" spans="6:9" x14ac:dyDescent="0.2">
      <c r="F46" s="203"/>
      <c r="G46" s="204"/>
      <c r="H46" s="204"/>
      <c r="I46" s="37"/>
    </row>
    <row r="47" spans="6:9" x14ac:dyDescent="0.2">
      <c r="F47" s="203"/>
      <c r="G47" s="204"/>
      <c r="H47" s="204"/>
      <c r="I47" s="37"/>
    </row>
    <row r="48" spans="6:9" x14ac:dyDescent="0.2">
      <c r="F48" s="203"/>
      <c r="G48" s="204"/>
      <c r="H48" s="204"/>
      <c r="I48" s="37"/>
    </row>
    <row r="49" spans="6:9" x14ac:dyDescent="0.2">
      <c r="F49" s="203"/>
      <c r="G49" s="204"/>
      <c r="H49" s="204"/>
      <c r="I49" s="37"/>
    </row>
    <row r="50" spans="6:9" x14ac:dyDescent="0.2">
      <c r="F50" s="203"/>
      <c r="G50" s="204"/>
      <c r="H50" s="204"/>
      <c r="I50" s="37"/>
    </row>
    <row r="51" spans="6:9" x14ac:dyDescent="0.2">
      <c r="F51" s="203"/>
      <c r="G51" s="204"/>
      <c r="H51" s="204"/>
      <c r="I51" s="37"/>
    </row>
    <row r="52" spans="6:9" x14ac:dyDescent="0.2">
      <c r="F52" s="203"/>
      <c r="G52" s="204"/>
      <c r="H52" s="204"/>
      <c r="I52" s="37"/>
    </row>
    <row r="53" spans="6:9" x14ac:dyDescent="0.2">
      <c r="F53" s="203"/>
      <c r="G53" s="204"/>
      <c r="H53" s="204"/>
      <c r="I53" s="37"/>
    </row>
    <row r="54" spans="6:9" x14ac:dyDescent="0.2">
      <c r="F54" s="203"/>
      <c r="G54" s="204"/>
      <c r="H54" s="204"/>
      <c r="I54" s="37"/>
    </row>
    <row r="55" spans="6:9" x14ac:dyDescent="0.2">
      <c r="F55" s="203"/>
      <c r="G55" s="204"/>
      <c r="H55" s="204"/>
      <c r="I55" s="37"/>
    </row>
    <row r="56" spans="6:9" x14ac:dyDescent="0.2">
      <c r="F56" s="203"/>
      <c r="G56" s="204"/>
      <c r="H56" s="204"/>
      <c r="I56" s="37"/>
    </row>
    <row r="57" spans="6:9" x14ac:dyDescent="0.2">
      <c r="F57" s="203"/>
      <c r="G57" s="204"/>
      <c r="H57" s="204"/>
      <c r="I57" s="37"/>
    </row>
    <row r="58" spans="6:9" x14ac:dyDescent="0.2">
      <c r="F58" s="203"/>
      <c r="G58" s="204"/>
      <c r="H58" s="204"/>
      <c r="I58" s="37"/>
    </row>
    <row r="59" spans="6:9" x14ac:dyDescent="0.2">
      <c r="F59" s="203"/>
      <c r="G59" s="204"/>
      <c r="H59" s="204"/>
      <c r="I59" s="37"/>
    </row>
    <row r="60" spans="6:9" x14ac:dyDescent="0.2">
      <c r="F60" s="203"/>
      <c r="G60" s="204"/>
      <c r="H60" s="204"/>
      <c r="I60" s="37"/>
    </row>
    <row r="61" spans="6:9" x14ac:dyDescent="0.2">
      <c r="F61" s="203"/>
      <c r="G61" s="204"/>
      <c r="H61" s="204"/>
      <c r="I61" s="37"/>
    </row>
    <row r="62" spans="6:9" x14ac:dyDescent="0.2">
      <c r="F62" s="203"/>
      <c r="G62" s="204"/>
      <c r="H62" s="204"/>
      <c r="I62" s="37"/>
    </row>
    <row r="63" spans="6:9" x14ac:dyDescent="0.2">
      <c r="F63" s="203"/>
      <c r="G63" s="204"/>
      <c r="H63" s="204"/>
      <c r="I63" s="37"/>
    </row>
    <row r="64" spans="6:9" x14ac:dyDescent="0.2">
      <c r="F64" s="203"/>
      <c r="G64" s="204"/>
      <c r="H64" s="204"/>
      <c r="I64" s="37"/>
    </row>
    <row r="65" spans="6:9" x14ac:dyDescent="0.2">
      <c r="F65" s="203"/>
      <c r="G65" s="204"/>
      <c r="H65" s="204"/>
      <c r="I65" s="37"/>
    </row>
    <row r="66" spans="6:9" x14ac:dyDescent="0.2">
      <c r="F66" s="203"/>
      <c r="G66" s="204"/>
      <c r="H66" s="204"/>
      <c r="I66" s="37"/>
    </row>
    <row r="67" spans="6:9" x14ac:dyDescent="0.2">
      <c r="F67" s="203"/>
      <c r="G67" s="204"/>
      <c r="H67" s="204"/>
      <c r="I67" s="37"/>
    </row>
    <row r="68" spans="6:9" x14ac:dyDescent="0.2">
      <c r="F68" s="203"/>
      <c r="G68" s="204"/>
      <c r="H68" s="204"/>
      <c r="I68" s="37"/>
    </row>
    <row r="69" spans="6:9" x14ac:dyDescent="0.2">
      <c r="F69" s="203"/>
      <c r="G69" s="204"/>
      <c r="H69" s="204"/>
      <c r="I69" s="37"/>
    </row>
    <row r="70" spans="6:9" x14ac:dyDescent="0.2">
      <c r="F70" s="203"/>
      <c r="G70" s="204"/>
      <c r="H70" s="204"/>
      <c r="I70" s="37"/>
    </row>
    <row r="71" spans="6:9" x14ac:dyDescent="0.2">
      <c r="F71" s="203"/>
      <c r="G71" s="204"/>
      <c r="H71" s="204"/>
      <c r="I71" s="37"/>
    </row>
    <row r="72" spans="6:9" x14ac:dyDescent="0.2">
      <c r="F72" s="203"/>
      <c r="G72" s="204"/>
      <c r="H72" s="204"/>
      <c r="I72" s="37"/>
    </row>
    <row r="73" spans="6:9" x14ac:dyDescent="0.2">
      <c r="F73" s="203"/>
      <c r="G73" s="204"/>
      <c r="H73" s="204"/>
      <c r="I73" s="37"/>
    </row>
    <row r="74" spans="6:9" x14ac:dyDescent="0.2">
      <c r="F74" s="203"/>
      <c r="G74" s="204"/>
      <c r="H74" s="204"/>
      <c r="I74" s="37"/>
    </row>
    <row r="75" spans="6:9" x14ac:dyDescent="0.2">
      <c r="F75" s="203"/>
      <c r="G75" s="204"/>
      <c r="H75" s="204"/>
      <c r="I75" s="37"/>
    </row>
    <row r="76" spans="6:9" x14ac:dyDescent="0.2">
      <c r="F76" s="203"/>
      <c r="G76" s="204"/>
      <c r="H76" s="204"/>
      <c r="I76" s="37"/>
    </row>
    <row r="77" spans="6:9" x14ac:dyDescent="0.2">
      <c r="F77" s="203"/>
      <c r="G77" s="204"/>
      <c r="H77" s="204"/>
      <c r="I77" s="37"/>
    </row>
    <row r="78" spans="6:9" x14ac:dyDescent="0.2">
      <c r="F78" s="203"/>
      <c r="G78" s="204"/>
      <c r="H78" s="204"/>
      <c r="I78" s="37"/>
    </row>
    <row r="79" spans="6:9" x14ac:dyDescent="0.2">
      <c r="F79" s="203"/>
      <c r="G79" s="204"/>
      <c r="H79" s="204"/>
      <c r="I79" s="37"/>
    </row>
    <row r="80" spans="6:9" x14ac:dyDescent="0.2">
      <c r="F80" s="203"/>
      <c r="G80" s="204"/>
      <c r="H80" s="204"/>
      <c r="I80" s="37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50</vt:i4>
      </vt:variant>
    </vt:vector>
  </HeadingPairs>
  <TitlesOfParts>
    <vt:vector size="69" baseType="lpstr">
      <vt:lpstr>Stavba</vt:lpstr>
      <vt:lpstr>01 RO 01 KL</vt:lpstr>
      <vt:lpstr>01 RO 01 Rek</vt:lpstr>
      <vt:lpstr>01 RO 01 Pol</vt:lpstr>
      <vt:lpstr>01 RO 02 KL</vt:lpstr>
      <vt:lpstr>01 RO 02 Rek</vt:lpstr>
      <vt:lpstr>01 RO 02 Pol</vt:lpstr>
      <vt:lpstr>01 RO 03 KL</vt:lpstr>
      <vt:lpstr>01 RO 03 Rek</vt:lpstr>
      <vt:lpstr>01 RO 03 Pol</vt:lpstr>
      <vt:lpstr>01 RO 04 KL</vt:lpstr>
      <vt:lpstr>01 RO 04 Rek</vt:lpstr>
      <vt:lpstr>01 RO 04 Pol</vt:lpstr>
      <vt:lpstr>01 RO 05 KL</vt:lpstr>
      <vt:lpstr>01 RO 05 Rek</vt:lpstr>
      <vt:lpstr>01 RO 05 Pol</vt:lpstr>
      <vt:lpstr>01 RO 06 KL</vt:lpstr>
      <vt:lpstr>01 RO 06 Rek</vt:lpstr>
      <vt:lpstr>01 RO 06 Pol</vt:lpstr>
      <vt:lpstr>Stavba!CelkemObjekty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RO 01 Pol'!Názvy_tisku</vt:lpstr>
      <vt:lpstr>'01 RO 01 Rek'!Názvy_tisku</vt:lpstr>
      <vt:lpstr>'01 RO 02 Pol'!Názvy_tisku</vt:lpstr>
      <vt:lpstr>'01 RO 02 Rek'!Názvy_tisku</vt:lpstr>
      <vt:lpstr>'01 RO 03 Pol'!Názvy_tisku</vt:lpstr>
      <vt:lpstr>'01 RO 03 Rek'!Názvy_tisku</vt:lpstr>
      <vt:lpstr>'01 RO 04 Pol'!Názvy_tisku</vt:lpstr>
      <vt:lpstr>'01 RO 04 Rek'!Názvy_tisku</vt:lpstr>
      <vt:lpstr>'01 RO 05 Pol'!Názvy_tisku</vt:lpstr>
      <vt:lpstr>'01 RO 05 Rek'!Názvy_tisku</vt:lpstr>
      <vt:lpstr>'01 RO 06 Pol'!Názvy_tisku</vt:lpstr>
      <vt:lpstr>'01 RO 06 Rek'!Názvy_tisku</vt:lpstr>
      <vt:lpstr>Stavba!Objednatel</vt:lpstr>
      <vt:lpstr>Stavba!Objekt</vt:lpstr>
      <vt:lpstr>'01 RO 01 KL'!Oblast_tisku</vt:lpstr>
      <vt:lpstr>'01 RO 01 Pol'!Oblast_tisku</vt:lpstr>
      <vt:lpstr>'01 RO 01 Rek'!Oblast_tisku</vt:lpstr>
      <vt:lpstr>'01 RO 02 KL'!Oblast_tisku</vt:lpstr>
      <vt:lpstr>'01 RO 02 Pol'!Oblast_tisku</vt:lpstr>
      <vt:lpstr>'01 RO 02 Rek'!Oblast_tisku</vt:lpstr>
      <vt:lpstr>'01 RO 03 KL'!Oblast_tisku</vt:lpstr>
      <vt:lpstr>'01 RO 03 Pol'!Oblast_tisku</vt:lpstr>
      <vt:lpstr>'01 RO 03 Rek'!Oblast_tisku</vt:lpstr>
      <vt:lpstr>'01 RO 04 KL'!Oblast_tisku</vt:lpstr>
      <vt:lpstr>'01 RO 04 Pol'!Oblast_tisku</vt:lpstr>
      <vt:lpstr>'01 RO 04 Rek'!Oblast_tisku</vt:lpstr>
      <vt:lpstr>'01 RO 05 KL'!Oblast_tisku</vt:lpstr>
      <vt:lpstr>'01 RO 05 Pol'!Oblast_tisku</vt:lpstr>
      <vt:lpstr>'01 RO 05 Rek'!Oblast_tisku</vt:lpstr>
      <vt:lpstr>'01 RO 06 KL'!Oblast_tisku</vt:lpstr>
      <vt:lpstr>'01 RO 06 Pol'!Oblast_tisku</vt:lpstr>
      <vt:lpstr>'01 RO 06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Fiala</cp:lastModifiedBy>
  <cp:lastPrinted>2013-10-07T06:38:10Z</cp:lastPrinted>
  <dcterms:created xsi:type="dcterms:W3CDTF">2013-10-07T01:15:00Z</dcterms:created>
  <dcterms:modified xsi:type="dcterms:W3CDTF">2013-10-08T09:38:47Z</dcterms:modified>
</cp:coreProperties>
</file>